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.GGBGOV\Downloads\GGB\GGB\Exports (Gold)\"/>
    </mc:Choice>
  </mc:AlternateContent>
  <xr:revisionPtr revIDLastSave="0" documentId="13_ncr:1_{1BD5B0FE-42B1-4980-BCDA-2CBEA4C14B5F}" xr6:coauthVersionLast="47" xr6:coauthVersionMax="47" xr10:uidLastSave="{00000000-0000-0000-0000-000000000000}"/>
  <bookViews>
    <workbookView xWindow="28680" yWindow="-120" windowWidth="29040" windowHeight="15720" xr2:uid="{C57117CF-7A04-4720-8478-02513DDC236B}"/>
  </bookViews>
  <sheets>
    <sheet name="2020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4" l="1"/>
  <c r="I9" i="4" l="1"/>
  <c r="H9" i="4"/>
  <c r="H97" i="4"/>
  <c r="H96" i="4"/>
  <c r="J96" i="4" s="1"/>
  <c r="H148" i="4"/>
  <c r="J148" i="4" s="1"/>
  <c r="H147" i="4"/>
  <c r="J147" i="4" s="1"/>
  <c r="H146" i="4"/>
  <c r="J146" i="4" s="1"/>
  <c r="H145" i="4"/>
  <c r="J145" i="4" s="1"/>
  <c r="H144" i="4"/>
  <c r="J144" i="4" s="1"/>
  <c r="H143" i="4"/>
  <c r="J143" i="4" s="1"/>
  <c r="H142" i="4"/>
  <c r="J142" i="4" s="1"/>
  <c r="H141" i="4"/>
  <c r="J141" i="4" s="1"/>
  <c r="I140" i="4"/>
  <c r="H140" i="4"/>
  <c r="J140" i="4" s="1"/>
  <c r="I139" i="4"/>
  <c r="H139" i="4"/>
  <c r="I138" i="4"/>
  <c r="H138" i="4"/>
  <c r="I137" i="4"/>
  <c r="H137" i="4"/>
  <c r="H136" i="4"/>
  <c r="J136" i="4" s="1"/>
  <c r="H135" i="4"/>
  <c r="J135" i="4" s="1"/>
  <c r="H134" i="4"/>
  <c r="J134" i="4" s="1"/>
  <c r="H133" i="4"/>
  <c r="J133" i="4" s="1"/>
  <c r="H132" i="4"/>
  <c r="J132" i="4" s="1"/>
  <c r="I8" i="4"/>
  <c r="H8" i="4"/>
  <c r="H7" i="4"/>
  <c r="J7" i="4" s="1"/>
  <c r="H6" i="4"/>
  <c r="J6" i="4" s="1"/>
  <c r="H5" i="4"/>
  <c r="J5" i="4" s="1"/>
  <c r="H20" i="4"/>
  <c r="J20" i="4" s="1"/>
  <c r="H19" i="4"/>
  <c r="J19" i="4" s="1"/>
  <c r="H18" i="4"/>
  <c r="J18" i="4" s="1"/>
  <c r="H17" i="4"/>
  <c r="J17" i="4" s="1"/>
  <c r="H16" i="4"/>
  <c r="J16" i="4" s="1"/>
  <c r="I15" i="4"/>
  <c r="H15" i="4"/>
  <c r="I14" i="4"/>
  <c r="H14" i="4"/>
  <c r="H13" i="4"/>
  <c r="J13" i="4" s="1"/>
  <c r="J12" i="4"/>
  <c r="H11" i="4"/>
  <c r="J11" i="4" s="1"/>
  <c r="H10" i="4"/>
  <c r="J10" i="4" s="1"/>
  <c r="H131" i="4"/>
  <c r="J131" i="4" s="1"/>
  <c r="H130" i="4"/>
  <c r="J130" i="4" s="1"/>
  <c r="H129" i="4"/>
  <c r="J129" i="4" s="1"/>
  <c r="H128" i="4"/>
  <c r="J128" i="4" s="1"/>
  <c r="H127" i="4"/>
  <c r="J127" i="4" s="1"/>
  <c r="H126" i="4"/>
  <c r="J126" i="4" s="1"/>
  <c r="H125" i="4"/>
  <c r="J125" i="4" s="1"/>
  <c r="H124" i="4"/>
  <c r="J124" i="4" s="1"/>
  <c r="H123" i="4"/>
  <c r="J123" i="4" s="1"/>
  <c r="I122" i="4"/>
  <c r="H122" i="4"/>
  <c r="H121" i="4"/>
  <c r="J121" i="4" s="1"/>
  <c r="I120" i="4"/>
  <c r="H120" i="4"/>
  <c r="I119" i="4"/>
  <c r="H119" i="4"/>
  <c r="H118" i="4"/>
  <c r="J118" i="4" s="1"/>
  <c r="H117" i="4"/>
  <c r="J117" i="4" s="1"/>
  <c r="H116" i="4"/>
  <c r="J116" i="4" s="1"/>
  <c r="H115" i="4"/>
  <c r="J115" i="4" s="1"/>
  <c r="J114" i="4"/>
  <c r="H113" i="4"/>
  <c r="J113" i="4" s="1"/>
  <c r="H112" i="4"/>
  <c r="J112" i="4" s="1"/>
  <c r="H111" i="4"/>
  <c r="J111" i="4" s="1"/>
  <c r="H110" i="4"/>
  <c r="J110" i="4" s="1"/>
  <c r="H109" i="4"/>
  <c r="J109" i="4" s="1"/>
  <c r="H108" i="4"/>
  <c r="J108" i="4" s="1"/>
  <c r="H95" i="4"/>
  <c r="J95" i="4" s="1"/>
  <c r="H94" i="4"/>
  <c r="J94" i="4" s="1"/>
  <c r="H93" i="4"/>
  <c r="J93" i="4" s="1"/>
  <c r="H92" i="4"/>
  <c r="J92" i="4" s="1"/>
  <c r="H91" i="4"/>
  <c r="J91" i="4" s="1"/>
  <c r="H90" i="4"/>
  <c r="J90" i="4" s="1"/>
  <c r="H89" i="4"/>
  <c r="J89" i="4" s="1"/>
  <c r="H88" i="4"/>
  <c r="J88" i="4" s="1"/>
  <c r="H87" i="4"/>
  <c r="J87" i="4" s="1"/>
  <c r="H86" i="4"/>
  <c r="J86" i="4" s="1"/>
  <c r="H85" i="4"/>
  <c r="J85" i="4" s="1"/>
  <c r="H84" i="4"/>
  <c r="J84" i="4" s="1"/>
  <c r="H83" i="4"/>
  <c r="J83" i="4" s="1"/>
  <c r="H82" i="4"/>
  <c r="J82" i="4" s="1"/>
  <c r="H81" i="4"/>
  <c r="J81" i="4" s="1"/>
  <c r="H80" i="4"/>
  <c r="J80" i="4" s="1"/>
  <c r="H79" i="4"/>
  <c r="J79" i="4" s="1"/>
  <c r="H78" i="4"/>
  <c r="J78" i="4" s="1"/>
  <c r="H77" i="4"/>
  <c r="J77" i="4" s="1"/>
  <c r="H76" i="4"/>
  <c r="J76" i="4" s="1"/>
  <c r="H75" i="4"/>
  <c r="J75" i="4" s="1"/>
  <c r="H74" i="4"/>
  <c r="J74" i="4" s="1"/>
  <c r="H73" i="4"/>
  <c r="J73" i="4" s="1"/>
  <c r="H72" i="4"/>
  <c r="J72" i="4" s="1"/>
  <c r="H71" i="4"/>
  <c r="J71" i="4" s="1"/>
  <c r="J70" i="4"/>
  <c r="H69" i="4"/>
  <c r="J69" i="4" s="1"/>
  <c r="H68" i="4"/>
  <c r="J68" i="4" s="1"/>
  <c r="H67" i="4"/>
  <c r="J67" i="4" s="1"/>
  <c r="H66" i="4"/>
  <c r="J66" i="4" s="1"/>
  <c r="H65" i="4"/>
  <c r="J65" i="4" s="1"/>
  <c r="I64" i="4"/>
  <c r="H64" i="4"/>
  <c r="I63" i="4"/>
  <c r="H63" i="4"/>
  <c r="J63" i="4" s="1"/>
  <c r="I62" i="4"/>
  <c r="H62" i="4"/>
  <c r="H61" i="4"/>
  <c r="J61" i="4" s="1"/>
  <c r="H60" i="4"/>
  <c r="J60" i="4" s="1"/>
  <c r="H59" i="4"/>
  <c r="J59" i="4" s="1"/>
  <c r="H58" i="4"/>
  <c r="J58" i="4" s="1"/>
  <c r="H57" i="4"/>
  <c r="J57" i="4" s="1"/>
  <c r="H56" i="4"/>
  <c r="J56" i="4" s="1"/>
  <c r="H55" i="4"/>
  <c r="J55" i="4" s="1"/>
  <c r="H54" i="4"/>
  <c r="J54" i="4" s="1"/>
  <c r="H53" i="4"/>
  <c r="H52" i="4"/>
  <c r="J52" i="4" s="1"/>
  <c r="I51" i="4"/>
  <c r="H51" i="4"/>
  <c r="H50" i="4"/>
  <c r="J50" i="4" s="1"/>
  <c r="H49" i="4"/>
  <c r="J49" i="4" s="1"/>
  <c r="H48" i="4"/>
  <c r="J48" i="4" s="1"/>
  <c r="H47" i="4"/>
  <c r="J47" i="4" s="1"/>
  <c r="H46" i="4"/>
  <c r="J46" i="4" s="1"/>
  <c r="H45" i="4"/>
  <c r="J45" i="4" s="1"/>
  <c r="H44" i="4"/>
  <c r="J44" i="4" s="1"/>
  <c r="H43" i="4"/>
  <c r="J43" i="4" s="1"/>
  <c r="H42" i="4"/>
  <c r="J42" i="4" s="1"/>
  <c r="H41" i="4"/>
  <c r="J41" i="4" s="1"/>
  <c r="H40" i="4"/>
  <c r="J40" i="4" s="1"/>
  <c r="H39" i="4"/>
  <c r="J39" i="4" s="1"/>
  <c r="H38" i="4"/>
  <c r="J38" i="4" s="1"/>
  <c r="H37" i="4"/>
  <c r="J37" i="4" s="1"/>
  <c r="H36" i="4"/>
  <c r="J36" i="4" s="1"/>
  <c r="H35" i="4"/>
  <c r="J35" i="4" s="1"/>
  <c r="H34" i="4"/>
  <c r="J34" i="4" s="1"/>
  <c r="H33" i="4"/>
  <c r="J33" i="4" s="1"/>
  <c r="H32" i="4"/>
  <c r="J32" i="4" s="1"/>
  <c r="H31" i="4"/>
  <c r="J31" i="4" s="1"/>
  <c r="H30" i="4"/>
  <c r="J30" i="4" s="1"/>
  <c r="H29" i="4"/>
  <c r="J29" i="4" s="1"/>
  <c r="H28" i="4"/>
  <c r="J28" i="4" s="1"/>
  <c r="H27" i="4"/>
  <c r="J27" i="4" s="1"/>
  <c r="H26" i="4"/>
  <c r="J26" i="4" s="1"/>
  <c r="H25" i="4"/>
  <c r="J25" i="4" s="1"/>
  <c r="H24" i="4"/>
  <c r="J24" i="4" s="1"/>
  <c r="H23" i="4"/>
  <c r="J23" i="4" s="1"/>
  <c r="H22" i="4"/>
  <c r="J22" i="4" s="1"/>
  <c r="H21" i="4"/>
  <c r="J21" i="4" s="1"/>
  <c r="J8" i="4" l="1"/>
  <c r="J139" i="4"/>
  <c r="J9" i="4"/>
  <c r="J120" i="4"/>
  <c r="J137" i="4"/>
  <c r="J53" i="4"/>
  <c r="J15" i="4"/>
  <c r="J62" i="4"/>
  <c r="J64" i="4"/>
  <c r="J119" i="4"/>
  <c r="J14" i="4"/>
  <c r="J138" i="4"/>
  <c r="J97" i="4"/>
  <c r="J51" i="4"/>
  <c r="J122" i="4"/>
  <c r="J107" i="4"/>
  <c r="J106" i="4"/>
  <c r="J105" i="4"/>
  <c r="J104" i="4"/>
  <c r="J103" i="4"/>
  <c r="J102" i="4"/>
  <c r="J101" i="4"/>
  <c r="J100" i="4"/>
  <c r="J99" i="4"/>
  <c r="J98" i="4"/>
</calcChain>
</file>

<file path=xl/sharedStrings.xml><?xml version="1.0" encoding="utf-8"?>
<sst xmlns="http://schemas.openxmlformats.org/spreadsheetml/2006/main" count="733" uniqueCount="42">
  <si>
    <t>Date</t>
  </si>
  <si>
    <t>Commodity</t>
  </si>
  <si>
    <t>National/International Classification</t>
  </si>
  <si>
    <t>Operational Location</t>
  </si>
  <si>
    <t>Ounces (oz)</t>
  </si>
  <si>
    <t>USD Price</t>
  </si>
  <si>
    <t xml:space="preserve">USD Value </t>
  </si>
  <si>
    <t>Buyer/Shipped To:</t>
  </si>
  <si>
    <t>Guyana Gold Board</t>
  </si>
  <si>
    <t>Gold</t>
  </si>
  <si>
    <t>Guyana</t>
  </si>
  <si>
    <t>Royal Canadian Mint, Ottawa Canada</t>
  </si>
  <si>
    <t xml:space="preserve">Guyana </t>
  </si>
  <si>
    <t>Mohamed's Enterprise</t>
  </si>
  <si>
    <t xml:space="preserve">Dinar Trading </t>
  </si>
  <si>
    <t>Precious Metals X Change Group Inc. 1890 NW 95 Avenue Doral Florida 33172</t>
  </si>
  <si>
    <t>Precious Metals X Change Group Inc. 1890 NW 95 Avenue Doral Florida 33173</t>
  </si>
  <si>
    <t xml:space="preserve">Gold </t>
  </si>
  <si>
    <t>EL Dorado Trading</t>
  </si>
  <si>
    <t>Adolphus Mining</t>
  </si>
  <si>
    <t>Guardian International Gold Corp. 21 Dundas Square Toronto Ont Canada</t>
  </si>
  <si>
    <t>Tony Goetz, Jacob Jacobsstraat 58-2018 Antwerp, Belgium</t>
  </si>
  <si>
    <t xml:space="preserve">Argor-Heraeus - Switzerland </t>
  </si>
  <si>
    <t xml:space="preserve">Guardian International Gold Corp. 21 Dundas Square Toronto Ont Canada </t>
  </si>
  <si>
    <t>Argor-Heraeus - Switzerland - US1,730</t>
  </si>
  <si>
    <t>Argor-Heraeus - Switzerland</t>
  </si>
  <si>
    <t>Zee Gold DMCC, 806 Swiss Tower  Po Box 413763 Dubai , UAE</t>
  </si>
  <si>
    <t xml:space="preserve">Asia Pacific International Inc. - 16 Mallard Road, Suite #A301,Toronto, Canada </t>
  </si>
  <si>
    <t>Adamantium Metals</t>
  </si>
  <si>
    <t>Royal Canadian Mint, 320 Sussex Drive Ontario Canada</t>
  </si>
  <si>
    <t>Zee Gold DMCC 3605 Oaks Liwa Heights, W Cluster Jumeirah Lake Towers Dubai UAE</t>
  </si>
  <si>
    <t>Baird &amp; Company Ltd 20-21 Gemini Business Park, Hornet Way London E6 7FF</t>
  </si>
  <si>
    <t>T.L.I Global FZ-LLC - Business Centre Rakez, Ras Khaimah UAE</t>
  </si>
  <si>
    <t>Shiphur Gold DMCC  3605 Oaks Liwa Heights Cluster W JLT Dubai UAE</t>
  </si>
  <si>
    <t>GUYANA GOLD BOARD AND LICENSED DEALERS</t>
  </si>
  <si>
    <t>EXPORTS (GOLD) FOR YEAR 2020</t>
  </si>
  <si>
    <t>Pure Diamond Inc.</t>
  </si>
  <si>
    <t>International</t>
  </si>
  <si>
    <t>Quantity/ Volume</t>
  </si>
  <si>
    <t>Exporting Entity</t>
  </si>
  <si>
    <t>Gold Bar Development and Consulting Inc.</t>
  </si>
  <si>
    <t xml:space="preserve"> Grams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</si>
</sst>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0000000_);_(* \(#,##0.0000000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5" fontId="4" fillId="0" borderId="3" xfId="0" applyNumberFormat="1" applyFont="1" applyBorder="1" applyAlignment="1">
      <alignment horizontal="left"/>
    </xf>
    <xf numFmtId="15" fontId="4" fillId="0" borderId="6" xfId="0" applyNumberFormat="1" applyFont="1" applyBorder="1" applyAlignment="1">
      <alignment horizontal="left"/>
    </xf>
    <xf numFmtId="15" fontId="4" fillId="0" borderId="1" xfId="0" applyNumberFormat="1" applyFont="1" applyBorder="1" applyAlignment="1">
      <alignment horizontal="left"/>
    </xf>
    <xf numFmtId="15" fontId="4" fillId="0" borderId="2" xfId="0" applyNumberFormat="1" applyFont="1" applyBorder="1" applyAlignment="1">
      <alignment horizontal="left"/>
    </xf>
    <xf numFmtId="164" fontId="4" fillId="0" borderId="1" xfId="1" applyFont="1" applyBorder="1" applyAlignment="1">
      <alignment horizontal="left"/>
    </xf>
    <xf numFmtId="165" fontId="4" fillId="0" borderId="2" xfId="1" applyNumberFormat="1" applyFont="1" applyBorder="1" applyAlignment="1">
      <alignment horizontal="left"/>
    </xf>
    <xf numFmtId="164" fontId="4" fillId="0" borderId="2" xfId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5" fontId="4" fillId="0" borderId="1" xfId="1" applyNumberFormat="1" applyFont="1" applyBorder="1" applyAlignment="1">
      <alignment horizontal="left"/>
    </xf>
    <xf numFmtId="165" fontId="4" fillId="0" borderId="1" xfId="1" applyNumberFormat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5" fontId="4" fillId="0" borderId="2" xfId="1" applyNumberFormat="1" applyFont="1" applyFill="1" applyBorder="1" applyAlignment="1">
      <alignment horizontal="left"/>
    </xf>
    <xf numFmtId="164" fontId="4" fillId="0" borderId="2" xfId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3" borderId="1" xfId="1" applyFont="1" applyFill="1" applyBorder="1" applyAlignment="1">
      <alignment horizontal="left"/>
    </xf>
    <xf numFmtId="15" fontId="4" fillId="0" borderId="5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/>
    </xf>
    <xf numFmtId="164" fontId="4" fillId="0" borderId="7" xfId="1" applyFont="1" applyBorder="1" applyAlignment="1">
      <alignment horizontal="left"/>
    </xf>
    <xf numFmtId="164" fontId="4" fillId="0" borderId="8" xfId="1" applyFont="1" applyBorder="1" applyAlignment="1">
      <alignment horizontal="left"/>
    </xf>
    <xf numFmtId="164" fontId="4" fillId="3" borderId="2" xfId="1" applyFont="1" applyFill="1" applyBorder="1" applyAlignment="1">
      <alignment horizontal="left"/>
    </xf>
    <xf numFmtId="164" fontId="4" fillId="0" borderId="1" xfId="1" applyFont="1" applyBorder="1" applyAlignment="1">
      <alignment horizontal="left" vertical="center"/>
    </xf>
    <xf numFmtId="164" fontId="4" fillId="0" borderId="2" xfId="1" applyFont="1" applyBorder="1" applyAlignment="1">
      <alignment horizontal="right"/>
    </xf>
    <xf numFmtId="0" fontId="0" fillId="0" borderId="0" xfId="0" applyAlignment="1">
      <alignment vertical="center"/>
    </xf>
    <xf numFmtId="1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5" fontId="4" fillId="0" borderId="2" xfId="0" applyNumberFormat="1" applyFont="1" applyBorder="1" applyAlignment="1">
      <alignment horizontal="center"/>
    </xf>
    <xf numFmtId="15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5" fontId="4" fillId="0" borderId="5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48CF-23D5-4450-9327-C1D50FEAED46}">
  <dimension ref="A1:K148"/>
  <sheetViews>
    <sheetView tabSelected="1" workbookViewId="0">
      <selection activeCell="F7" sqref="F7"/>
    </sheetView>
  </sheetViews>
  <sheetFormatPr defaultRowHeight="14.4" x14ac:dyDescent="0.3"/>
  <cols>
    <col min="1" max="1" width="17.5546875" customWidth="1"/>
    <col min="2" max="2" width="38.77734375" customWidth="1"/>
    <col min="3" max="3" width="16.109375" style="32" customWidth="1"/>
    <col min="4" max="4" width="22.21875" style="32" customWidth="1"/>
    <col min="5" max="5" width="16.109375" style="32" customWidth="1"/>
    <col min="6" max="6" width="18.21875" customWidth="1"/>
    <col min="7" max="7" width="0" hidden="1" customWidth="1"/>
    <col min="8" max="8" width="16.33203125" customWidth="1"/>
    <col min="9" max="9" width="12.6640625" bestFit="1" customWidth="1"/>
    <col min="10" max="10" width="17.109375" customWidth="1"/>
    <col min="11" max="11" width="80" customWidth="1"/>
  </cols>
  <sheetData>
    <row r="1" spans="1:11" s="30" customFormat="1" ht="40.200000000000003" customHeight="1" x14ac:dyDescent="0.3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30" customFormat="1" ht="47.4" customHeight="1" x14ac:dyDescent="0.3">
      <c r="A2" s="40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30" customFormat="1" ht="27.6" customHeight="1" x14ac:dyDescent="0.3">
      <c r="A3" s="41" t="s">
        <v>0</v>
      </c>
      <c r="B3" s="41" t="s">
        <v>39</v>
      </c>
      <c r="C3" s="41" t="s">
        <v>1</v>
      </c>
      <c r="D3" s="42" t="s">
        <v>2</v>
      </c>
      <c r="E3" s="42" t="s">
        <v>3</v>
      </c>
      <c r="F3" s="43" t="s">
        <v>38</v>
      </c>
      <c r="G3" s="43"/>
      <c r="H3" s="43"/>
      <c r="I3" s="44" t="s">
        <v>5</v>
      </c>
      <c r="J3" s="46" t="s">
        <v>6</v>
      </c>
      <c r="K3" s="48" t="s">
        <v>7</v>
      </c>
    </row>
    <row r="4" spans="1:11" ht="43.8" customHeight="1" x14ac:dyDescent="0.3">
      <c r="A4" s="41"/>
      <c r="B4" s="41"/>
      <c r="C4" s="41"/>
      <c r="D4" s="42"/>
      <c r="E4" s="42"/>
      <c r="F4" s="1" t="s">
        <v>41</v>
      </c>
      <c r="G4" s="2"/>
      <c r="H4" s="1" t="s">
        <v>4</v>
      </c>
      <c r="I4" s="45"/>
      <c r="J4" s="47"/>
      <c r="K4" s="49"/>
    </row>
    <row r="5" spans="1:11" s="22" customFormat="1" ht="15.75" customHeight="1" x14ac:dyDescent="0.3">
      <c r="A5" s="6">
        <v>43846</v>
      </c>
      <c r="B5" s="6" t="s">
        <v>28</v>
      </c>
      <c r="C5" s="31" t="s">
        <v>9</v>
      </c>
      <c r="D5" s="31" t="s">
        <v>37</v>
      </c>
      <c r="E5" s="31" t="s">
        <v>12</v>
      </c>
      <c r="F5" s="9">
        <v>214738</v>
      </c>
      <c r="G5" s="8">
        <v>3.2150747E-2</v>
      </c>
      <c r="H5" s="9">
        <f>+F5*G5</f>
        <v>6903.9871092860003</v>
      </c>
      <c r="I5" s="9">
        <v>1446.336</v>
      </c>
      <c r="J5" s="9">
        <f t="shared" ref="J5:J52" si="0">+H5*I5</f>
        <v>9985485.0996962767</v>
      </c>
      <c r="K5" s="17" t="s">
        <v>29</v>
      </c>
    </row>
    <row r="6" spans="1:11" s="22" customFormat="1" ht="15.75" customHeight="1" x14ac:dyDescent="0.3">
      <c r="A6" s="5">
        <v>43873</v>
      </c>
      <c r="B6" s="6" t="s">
        <v>28</v>
      </c>
      <c r="C6" s="38" t="s">
        <v>9</v>
      </c>
      <c r="D6" s="31" t="s">
        <v>37</v>
      </c>
      <c r="E6" s="31" t="s">
        <v>12</v>
      </c>
      <c r="F6" s="7">
        <v>116119</v>
      </c>
      <c r="G6" s="11">
        <v>3.2150747E-2</v>
      </c>
      <c r="H6" s="9">
        <f>+F6*G6</f>
        <v>3733.3125908930001</v>
      </c>
      <c r="I6" s="7">
        <v>1472.75</v>
      </c>
      <c r="J6" s="9">
        <f t="shared" si="0"/>
        <v>5498236.1182376659</v>
      </c>
      <c r="K6" s="17" t="s">
        <v>29</v>
      </c>
    </row>
    <row r="7" spans="1:11" s="22" customFormat="1" ht="15.75" customHeight="1" x14ac:dyDescent="0.3">
      <c r="A7" s="5">
        <v>43873</v>
      </c>
      <c r="B7" s="6" t="s">
        <v>28</v>
      </c>
      <c r="C7" s="38" t="s">
        <v>9</v>
      </c>
      <c r="D7" s="31" t="s">
        <v>37</v>
      </c>
      <c r="E7" s="31" t="s">
        <v>12</v>
      </c>
      <c r="F7" s="7">
        <v>217971</v>
      </c>
      <c r="G7" s="11">
        <v>3.2150747E-2</v>
      </c>
      <c r="H7" s="9">
        <f>+F7*G7</f>
        <v>7007.9304743370003</v>
      </c>
      <c r="I7" s="7">
        <v>1472.75</v>
      </c>
      <c r="J7" s="9">
        <f t="shared" si="0"/>
        <v>10320929.606079817</v>
      </c>
      <c r="K7" s="17" t="s">
        <v>29</v>
      </c>
    </row>
    <row r="8" spans="1:11" s="22" customFormat="1" ht="15.75" customHeight="1" x14ac:dyDescent="0.3">
      <c r="A8" s="5">
        <v>44026</v>
      </c>
      <c r="B8" s="6" t="s">
        <v>28</v>
      </c>
      <c r="C8" s="38" t="s">
        <v>9</v>
      </c>
      <c r="D8" s="31" t="s">
        <v>37</v>
      </c>
      <c r="E8" s="31" t="s">
        <v>12</v>
      </c>
      <c r="F8" s="7">
        <v>182519</v>
      </c>
      <c r="G8" s="11">
        <v>3.2150747E-2</v>
      </c>
      <c r="H8" s="9">
        <f>+F8*G8</f>
        <v>5868.1221916929999</v>
      </c>
      <c r="I8" s="19">
        <f>1801.9*0.94</f>
        <v>1693.7860000000001</v>
      </c>
      <c r="J8" s="9">
        <f t="shared" si="0"/>
        <v>9939343.2145789191</v>
      </c>
      <c r="K8" s="17" t="s">
        <v>29</v>
      </c>
    </row>
    <row r="9" spans="1:11" s="22" customFormat="1" ht="15.75" customHeight="1" x14ac:dyDescent="0.3">
      <c r="A9" s="5">
        <v>44138</v>
      </c>
      <c r="B9" s="6" t="s">
        <v>19</v>
      </c>
      <c r="C9" s="39" t="s">
        <v>9</v>
      </c>
      <c r="D9" s="31" t="s">
        <v>37</v>
      </c>
      <c r="E9" s="31" t="s">
        <v>12</v>
      </c>
      <c r="F9" s="7">
        <v>12784</v>
      </c>
      <c r="G9" s="11">
        <v>3.2150747E-2</v>
      </c>
      <c r="H9" s="9">
        <f>F9*G9</f>
        <v>411.01514964799998</v>
      </c>
      <c r="I9" s="7">
        <f>1908.3*0.94</f>
        <v>1793.8019999999999</v>
      </c>
      <c r="J9" s="9">
        <f t="shared" si="0"/>
        <v>737279.79746888159</v>
      </c>
      <c r="K9" s="17" t="s">
        <v>32</v>
      </c>
    </row>
    <row r="10" spans="1:11" s="22" customFormat="1" ht="15.75" customHeight="1" x14ac:dyDescent="0.3">
      <c r="A10" s="5">
        <v>43845</v>
      </c>
      <c r="B10" s="6" t="s">
        <v>14</v>
      </c>
      <c r="C10" s="39" t="s">
        <v>9</v>
      </c>
      <c r="D10" s="31" t="s">
        <v>37</v>
      </c>
      <c r="E10" s="33" t="s">
        <v>12</v>
      </c>
      <c r="F10" s="7">
        <v>28583</v>
      </c>
      <c r="G10" s="11">
        <v>3.2150747E-2</v>
      </c>
      <c r="H10" s="9">
        <f>+F10*G10</f>
        <v>918.96480150100001</v>
      </c>
      <c r="I10" s="7">
        <v>1549.9</v>
      </c>
      <c r="J10" s="9">
        <f t="shared" si="0"/>
        <v>1424303.5458464001</v>
      </c>
      <c r="K10" s="21" t="s">
        <v>15</v>
      </c>
    </row>
    <row r="11" spans="1:11" s="22" customFormat="1" ht="15.75" customHeight="1" x14ac:dyDescent="0.3">
      <c r="A11" s="5">
        <v>43880</v>
      </c>
      <c r="B11" s="6" t="s">
        <v>14</v>
      </c>
      <c r="C11" s="39" t="s">
        <v>9</v>
      </c>
      <c r="D11" s="31" t="s">
        <v>37</v>
      </c>
      <c r="E11" s="33" t="s">
        <v>12</v>
      </c>
      <c r="F11" s="7">
        <v>28614</v>
      </c>
      <c r="G11" s="11">
        <v>3.2150747E-2</v>
      </c>
      <c r="H11" s="9">
        <f>+F11*G11</f>
        <v>919.96147465800004</v>
      </c>
      <c r="I11" s="7">
        <v>1589.85</v>
      </c>
      <c r="J11" s="9">
        <f t="shared" si="0"/>
        <v>1462600.7504850214</v>
      </c>
      <c r="K11" s="21" t="s">
        <v>15</v>
      </c>
    </row>
    <row r="12" spans="1:11" s="22" customFormat="1" ht="15.75" customHeight="1" x14ac:dyDescent="0.3">
      <c r="A12" s="5">
        <v>43907</v>
      </c>
      <c r="B12" s="6" t="s">
        <v>14</v>
      </c>
      <c r="C12" s="39" t="s">
        <v>9</v>
      </c>
      <c r="D12" s="31" t="s">
        <v>37</v>
      </c>
      <c r="E12" s="33" t="s">
        <v>12</v>
      </c>
      <c r="F12" s="13">
        <v>29074</v>
      </c>
      <c r="G12" s="12">
        <v>3.2150747E-2</v>
      </c>
      <c r="H12" s="15">
        <v>934.75</v>
      </c>
      <c r="I12" s="13">
        <v>1562.8</v>
      </c>
      <c r="J12" s="15">
        <f t="shared" si="0"/>
        <v>1460827.3</v>
      </c>
      <c r="K12" s="21" t="s">
        <v>15</v>
      </c>
    </row>
    <row r="13" spans="1:11" s="22" customFormat="1" ht="15.75" customHeight="1" x14ac:dyDescent="0.3">
      <c r="A13" s="5">
        <v>43976</v>
      </c>
      <c r="B13" s="6" t="s">
        <v>14</v>
      </c>
      <c r="C13" s="39" t="s">
        <v>9</v>
      </c>
      <c r="D13" s="31" t="s">
        <v>37</v>
      </c>
      <c r="E13" s="33" t="s">
        <v>12</v>
      </c>
      <c r="F13" s="7">
        <v>26592</v>
      </c>
      <c r="G13" s="11">
        <v>3.2150747E-2</v>
      </c>
      <c r="H13" s="9">
        <f t="shared" ref="H13:H20" si="1">+F13*G13</f>
        <v>854.95266422400005</v>
      </c>
      <c r="I13" s="7">
        <v>1633.67</v>
      </c>
      <c r="J13" s="9">
        <f t="shared" si="0"/>
        <v>1396710.5189628222</v>
      </c>
      <c r="K13" s="21" t="s">
        <v>15</v>
      </c>
    </row>
    <row r="14" spans="1:11" s="22" customFormat="1" ht="15.75" customHeight="1" x14ac:dyDescent="0.3">
      <c r="A14" s="5">
        <v>44015</v>
      </c>
      <c r="B14" s="6" t="s">
        <v>14</v>
      </c>
      <c r="C14" s="39" t="s">
        <v>9</v>
      </c>
      <c r="D14" s="31" t="s">
        <v>37</v>
      </c>
      <c r="E14" s="33" t="s">
        <v>12</v>
      </c>
      <c r="F14" s="7">
        <v>25815</v>
      </c>
      <c r="G14" s="11">
        <v>3.2150747E-2</v>
      </c>
      <c r="H14" s="9">
        <f t="shared" si="1"/>
        <v>829.97153380500004</v>
      </c>
      <c r="I14" s="13">
        <f>1774.65*0.94</f>
        <v>1668.171</v>
      </c>
      <c r="J14" s="9">
        <f t="shared" si="0"/>
        <v>1384534.4435190207</v>
      </c>
      <c r="K14" s="21" t="s">
        <v>15</v>
      </c>
    </row>
    <row r="15" spans="1:11" s="22" customFormat="1" ht="15.75" customHeight="1" x14ac:dyDescent="0.3">
      <c r="A15" s="5">
        <v>44041</v>
      </c>
      <c r="B15" s="6" t="s">
        <v>14</v>
      </c>
      <c r="C15" s="34" t="s">
        <v>9</v>
      </c>
      <c r="D15" s="31" t="s">
        <v>37</v>
      </c>
      <c r="E15" s="33" t="s">
        <v>12</v>
      </c>
      <c r="F15" s="9">
        <v>26126</v>
      </c>
      <c r="G15" s="8">
        <v>3.2150747E-2</v>
      </c>
      <c r="H15" s="9">
        <f t="shared" si="1"/>
        <v>839.97041612199996</v>
      </c>
      <c r="I15" s="9">
        <f>1957.65*0.94</f>
        <v>1840.191</v>
      </c>
      <c r="J15" s="9">
        <f t="shared" si="0"/>
        <v>1545706.0000139594</v>
      </c>
      <c r="K15" s="21" t="s">
        <v>15</v>
      </c>
    </row>
    <row r="16" spans="1:11" s="22" customFormat="1" ht="15.75" customHeight="1" x14ac:dyDescent="0.3">
      <c r="A16" s="5">
        <v>44078</v>
      </c>
      <c r="B16" s="5" t="s">
        <v>14</v>
      </c>
      <c r="C16" s="39" t="s">
        <v>9</v>
      </c>
      <c r="D16" s="31" t="s">
        <v>37</v>
      </c>
      <c r="E16" s="33" t="s">
        <v>12</v>
      </c>
      <c r="F16" s="13">
        <v>25815</v>
      </c>
      <c r="G16" s="12">
        <v>3.2150747E-2</v>
      </c>
      <c r="H16" s="13">
        <f t="shared" si="1"/>
        <v>829.97153380500004</v>
      </c>
      <c r="I16" s="13">
        <v>1821.3439999999998</v>
      </c>
      <c r="J16" s="13">
        <f t="shared" si="0"/>
        <v>1511663.6732665338</v>
      </c>
      <c r="K16" s="23" t="s">
        <v>15</v>
      </c>
    </row>
    <row r="17" spans="1:11" s="22" customFormat="1" ht="15.75" customHeight="1" x14ac:dyDescent="0.3">
      <c r="A17" s="5">
        <v>44109</v>
      </c>
      <c r="B17" s="5" t="s">
        <v>14</v>
      </c>
      <c r="C17" s="39" t="s">
        <v>9</v>
      </c>
      <c r="D17" s="31" t="s">
        <v>37</v>
      </c>
      <c r="E17" s="33" t="s">
        <v>12</v>
      </c>
      <c r="F17" s="7">
        <v>26438</v>
      </c>
      <c r="G17" s="11">
        <v>3.2150747E-2</v>
      </c>
      <c r="H17" s="7">
        <f t="shared" si="1"/>
        <v>850.00144918600006</v>
      </c>
      <c r="I17" s="13">
        <v>1795.0239999999999</v>
      </c>
      <c r="J17" s="7">
        <f t="shared" si="0"/>
        <v>1525773.0013236504</v>
      </c>
      <c r="K17" s="23" t="s">
        <v>15</v>
      </c>
    </row>
    <row r="18" spans="1:11" s="22" customFormat="1" ht="15.75" customHeight="1" x14ac:dyDescent="0.3">
      <c r="A18" s="5">
        <v>44137</v>
      </c>
      <c r="B18" s="5" t="s">
        <v>14</v>
      </c>
      <c r="C18" s="39" t="s">
        <v>9</v>
      </c>
      <c r="D18" s="31" t="s">
        <v>37</v>
      </c>
      <c r="E18" s="33" t="s">
        <v>12</v>
      </c>
      <c r="F18" s="7">
        <v>26124</v>
      </c>
      <c r="G18" s="11">
        <v>3.2150747E-2</v>
      </c>
      <c r="H18" s="7">
        <f t="shared" si="1"/>
        <v>839.90611462799995</v>
      </c>
      <c r="I18" s="7">
        <v>1776.5060000000001</v>
      </c>
      <c r="J18" s="7">
        <f t="shared" si="0"/>
        <v>1492098.2520733299</v>
      </c>
      <c r="K18" s="23" t="s">
        <v>15</v>
      </c>
    </row>
    <row r="19" spans="1:11" s="22" customFormat="1" ht="15.75" customHeight="1" x14ac:dyDescent="0.3">
      <c r="A19" s="5">
        <v>44152</v>
      </c>
      <c r="B19" s="5" t="s">
        <v>14</v>
      </c>
      <c r="C19" s="39" t="s">
        <v>9</v>
      </c>
      <c r="D19" s="31" t="s">
        <v>37</v>
      </c>
      <c r="E19" s="33" t="s">
        <v>12</v>
      </c>
      <c r="F19" s="7">
        <v>27368</v>
      </c>
      <c r="G19" s="11">
        <v>3.2150747E-2</v>
      </c>
      <c r="H19" s="7">
        <f t="shared" si="1"/>
        <v>879.901643896</v>
      </c>
      <c r="I19" s="7">
        <v>1775.7069999999999</v>
      </c>
      <c r="J19" s="7">
        <f t="shared" si="0"/>
        <v>1562447.5083776345</v>
      </c>
      <c r="K19" s="23" t="s">
        <v>16</v>
      </c>
    </row>
    <row r="20" spans="1:11" s="22" customFormat="1" ht="15.75" customHeight="1" x14ac:dyDescent="0.3">
      <c r="A20" s="5">
        <v>44172</v>
      </c>
      <c r="B20" s="5" t="s">
        <v>14</v>
      </c>
      <c r="C20" s="39" t="s">
        <v>9</v>
      </c>
      <c r="D20" s="31" t="s">
        <v>37</v>
      </c>
      <c r="E20" s="33" t="s">
        <v>12</v>
      </c>
      <c r="F20" s="7">
        <v>28955</v>
      </c>
      <c r="G20" s="11">
        <v>3.2150747E-2</v>
      </c>
      <c r="H20" s="7">
        <f t="shared" si="1"/>
        <v>930.92487938500005</v>
      </c>
      <c r="I20" s="7">
        <v>1839.3</v>
      </c>
      <c r="J20" s="7">
        <f t="shared" si="0"/>
        <v>1712250.1306528305</v>
      </c>
      <c r="K20" s="23" t="s">
        <v>16</v>
      </c>
    </row>
    <row r="21" spans="1:11" s="22" customFormat="1" ht="15.75" customHeight="1" x14ac:dyDescent="0.3">
      <c r="A21" s="5">
        <v>43833</v>
      </c>
      <c r="B21" s="5" t="s">
        <v>18</v>
      </c>
      <c r="C21" s="39" t="s">
        <v>9</v>
      </c>
      <c r="D21" s="31" t="s">
        <v>37</v>
      </c>
      <c r="E21" s="34" t="s">
        <v>10</v>
      </c>
      <c r="F21" s="28">
        <v>124414</v>
      </c>
      <c r="G21" s="11">
        <v>3.2150747E-2</v>
      </c>
      <c r="H21" s="7">
        <f t="shared" ref="H21:H47" si="2">F21*G21</f>
        <v>4000.0030372579999</v>
      </c>
      <c r="I21" s="28">
        <v>1510</v>
      </c>
      <c r="J21" s="16">
        <f t="shared" si="0"/>
        <v>6040004.5862595802</v>
      </c>
      <c r="K21" s="18" t="s">
        <v>20</v>
      </c>
    </row>
    <row r="22" spans="1:11" s="22" customFormat="1" ht="15.75" customHeight="1" x14ac:dyDescent="0.3">
      <c r="A22" s="5">
        <v>43840</v>
      </c>
      <c r="B22" s="5" t="s">
        <v>18</v>
      </c>
      <c r="C22" s="39" t="s">
        <v>9</v>
      </c>
      <c r="D22" s="31" t="s">
        <v>37</v>
      </c>
      <c r="E22" s="34" t="s">
        <v>10</v>
      </c>
      <c r="F22" s="7">
        <v>124414</v>
      </c>
      <c r="G22" s="11">
        <v>3.2150747E-2</v>
      </c>
      <c r="H22" s="7">
        <f t="shared" si="2"/>
        <v>4000.0030372579999</v>
      </c>
      <c r="I22" s="7">
        <v>1560</v>
      </c>
      <c r="J22" s="16">
        <f t="shared" si="0"/>
        <v>6240004.73812248</v>
      </c>
      <c r="K22" s="18" t="s">
        <v>21</v>
      </c>
    </row>
    <row r="23" spans="1:11" s="22" customFormat="1" ht="15.75" customHeight="1" x14ac:dyDescent="0.3">
      <c r="A23" s="5">
        <v>43847</v>
      </c>
      <c r="B23" s="5" t="s">
        <v>18</v>
      </c>
      <c r="C23" s="39" t="s">
        <v>9</v>
      </c>
      <c r="D23" s="31" t="s">
        <v>37</v>
      </c>
      <c r="E23" s="34" t="s">
        <v>10</v>
      </c>
      <c r="F23" s="7">
        <v>124414</v>
      </c>
      <c r="G23" s="11">
        <v>3.2150747E-2</v>
      </c>
      <c r="H23" s="7">
        <f t="shared" si="2"/>
        <v>4000.0030372579999</v>
      </c>
      <c r="I23" s="7">
        <v>1550</v>
      </c>
      <c r="J23" s="16">
        <f t="shared" si="0"/>
        <v>6200004.7077498995</v>
      </c>
      <c r="K23" s="18" t="s">
        <v>20</v>
      </c>
    </row>
    <row r="24" spans="1:11" s="22" customFormat="1" ht="15.75" customHeight="1" x14ac:dyDescent="0.3">
      <c r="A24" s="5">
        <v>43853</v>
      </c>
      <c r="B24" s="5" t="s">
        <v>18</v>
      </c>
      <c r="C24" s="39" t="s">
        <v>9</v>
      </c>
      <c r="D24" s="31" t="s">
        <v>37</v>
      </c>
      <c r="E24" s="34" t="s">
        <v>10</v>
      </c>
      <c r="F24" s="7">
        <v>124414</v>
      </c>
      <c r="G24" s="11">
        <v>3.2150747E-2</v>
      </c>
      <c r="H24" s="7">
        <f t="shared" si="2"/>
        <v>4000.0030372579999</v>
      </c>
      <c r="I24" s="7">
        <v>1557</v>
      </c>
      <c r="J24" s="16">
        <f t="shared" si="0"/>
        <v>6228004.7290107058</v>
      </c>
      <c r="K24" s="18" t="s">
        <v>21</v>
      </c>
    </row>
    <row r="25" spans="1:11" s="22" customFormat="1" ht="15.75" customHeight="1" x14ac:dyDescent="0.3">
      <c r="A25" s="5">
        <v>43861</v>
      </c>
      <c r="B25" s="5" t="s">
        <v>18</v>
      </c>
      <c r="C25" s="39" t="s">
        <v>9</v>
      </c>
      <c r="D25" s="31" t="s">
        <v>37</v>
      </c>
      <c r="E25" s="34" t="s">
        <v>10</v>
      </c>
      <c r="F25" s="13">
        <v>124415</v>
      </c>
      <c r="G25" s="12">
        <v>3.2150747E-2</v>
      </c>
      <c r="H25" s="13">
        <f t="shared" si="2"/>
        <v>4000.0351880050002</v>
      </c>
      <c r="I25" s="7">
        <v>1575</v>
      </c>
      <c r="J25" s="16">
        <f t="shared" si="0"/>
        <v>6300055.4211078752</v>
      </c>
      <c r="K25" s="18" t="s">
        <v>20</v>
      </c>
    </row>
    <row r="26" spans="1:11" s="22" customFormat="1" ht="15.75" customHeight="1" x14ac:dyDescent="0.3">
      <c r="A26" s="5">
        <v>43872</v>
      </c>
      <c r="B26" s="5" t="s">
        <v>18</v>
      </c>
      <c r="C26" s="39" t="s">
        <v>9</v>
      </c>
      <c r="D26" s="31" t="s">
        <v>37</v>
      </c>
      <c r="E26" s="34" t="s">
        <v>10</v>
      </c>
      <c r="F26" s="7">
        <v>124414</v>
      </c>
      <c r="G26" s="11">
        <v>3.2150747E-2</v>
      </c>
      <c r="H26" s="7">
        <f t="shared" si="2"/>
        <v>4000.0030372579999</v>
      </c>
      <c r="I26" s="7">
        <v>1565</v>
      </c>
      <c r="J26" s="16">
        <f t="shared" si="0"/>
        <v>6260004.7533087702</v>
      </c>
      <c r="K26" s="18" t="s">
        <v>20</v>
      </c>
    </row>
    <row r="27" spans="1:11" s="22" customFormat="1" ht="15.75" customHeight="1" x14ac:dyDescent="0.3">
      <c r="A27" s="5">
        <v>43878</v>
      </c>
      <c r="B27" s="5" t="s">
        <v>18</v>
      </c>
      <c r="C27" s="39" t="s">
        <v>9</v>
      </c>
      <c r="D27" s="31" t="s">
        <v>37</v>
      </c>
      <c r="E27" s="34" t="s">
        <v>10</v>
      </c>
      <c r="F27" s="7">
        <v>124414</v>
      </c>
      <c r="G27" s="11">
        <v>3.2150747E-2</v>
      </c>
      <c r="H27" s="7">
        <f t="shared" si="2"/>
        <v>4000.0030372579999</v>
      </c>
      <c r="I27" s="7">
        <v>1565</v>
      </c>
      <c r="J27" s="16">
        <f t="shared" si="0"/>
        <v>6260004.7533087702</v>
      </c>
      <c r="K27" s="18" t="s">
        <v>20</v>
      </c>
    </row>
    <row r="28" spans="1:11" s="22" customFormat="1" ht="15.75" customHeight="1" x14ac:dyDescent="0.3">
      <c r="A28" s="5">
        <v>43888</v>
      </c>
      <c r="B28" s="5" t="s">
        <v>18</v>
      </c>
      <c r="C28" s="39" t="s">
        <v>9</v>
      </c>
      <c r="D28" s="31" t="s">
        <v>37</v>
      </c>
      <c r="E28" s="34" t="s">
        <v>10</v>
      </c>
      <c r="F28" s="7">
        <v>124414</v>
      </c>
      <c r="G28" s="11">
        <v>3.2150747E-2</v>
      </c>
      <c r="H28" s="7">
        <f t="shared" si="2"/>
        <v>4000.0030372579999</v>
      </c>
      <c r="I28" s="7">
        <v>1645</v>
      </c>
      <c r="J28" s="16">
        <f t="shared" si="0"/>
        <v>6580004.9962894097</v>
      </c>
      <c r="K28" s="18" t="s">
        <v>20</v>
      </c>
    </row>
    <row r="29" spans="1:11" s="22" customFormat="1" ht="15.75" customHeight="1" x14ac:dyDescent="0.3">
      <c r="A29" s="5">
        <v>43894</v>
      </c>
      <c r="B29" s="5" t="s">
        <v>18</v>
      </c>
      <c r="C29" s="39" t="s">
        <v>9</v>
      </c>
      <c r="D29" s="31" t="s">
        <v>37</v>
      </c>
      <c r="E29" s="34" t="s">
        <v>10</v>
      </c>
      <c r="F29" s="13">
        <v>124414</v>
      </c>
      <c r="G29" s="12">
        <v>3.2150747E-2</v>
      </c>
      <c r="H29" s="13">
        <f t="shared" si="2"/>
        <v>4000.0030372579999</v>
      </c>
      <c r="I29" s="13">
        <v>1650</v>
      </c>
      <c r="J29" s="16">
        <f t="shared" si="0"/>
        <v>6600005.0114757</v>
      </c>
      <c r="K29" s="18" t="s">
        <v>20</v>
      </c>
    </row>
    <row r="30" spans="1:11" s="22" customFormat="1" ht="15.75" customHeight="1" x14ac:dyDescent="0.3">
      <c r="A30" s="5">
        <v>43902</v>
      </c>
      <c r="B30" s="5" t="s">
        <v>18</v>
      </c>
      <c r="C30" s="39" t="s">
        <v>9</v>
      </c>
      <c r="D30" s="31" t="s">
        <v>37</v>
      </c>
      <c r="E30" s="34" t="s">
        <v>10</v>
      </c>
      <c r="F30" s="13">
        <v>124414</v>
      </c>
      <c r="G30" s="12">
        <v>3.2150747E-2</v>
      </c>
      <c r="H30" s="13">
        <f t="shared" si="2"/>
        <v>4000.0030372579999</v>
      </c>
      <c r="I30" s="13">
        <v>1660</v>
      </c>
      <c r="J30" s="16">
        <f t="shared" si="0"/>
        <v>6640005.0418482795</v>
      </c>
      <c r="K30" s="18" t="s">
        <v>20</v>
      </c>
    </row>
    <row r="31" spans="1:11" s="22" customFormat="1" ht="15.75" customHeight="1" x14ac:dyDescent="0.3">
      <c r="A31" s="5">
        <v>43907</v>
      </c>
      <c r="B31" s="5" t="s">
        <v>18</v>
      </c>
      <c r="C31" s="39" t="s">
        <v>9</v>
      </c>
      <c r="D31" s="31" t="s">
        <v>37</v>
      </c>
      <c r="E31" s="34" t="s">
        <v>10</v>
      </c>
      <c r="F31" s="13">
        <v>124414</v>
      </c>
      <c r="G31" s="12">
        <v>3.2150747E-2</v>
      </c>
      <c r="H31" s="13">
        <f t="shared" si="2"/>
        <v>4000.0030372579999</v>
      </c>
      <c r="I31" s="13">
        <v>1536.2</v>
      </c>
      <c r="J31" s="16">
        <f t="shared" si="0"/>
        <v>6144804.66583574</v>
      </c>
      <c r="K31" s="18" t="s">
        <v>20</v>
      </c>
    </row>
    <row r="32" spans="1:11" s="22" customFormat="1" ht="15.75" customHeight="1" x14ac:dyDescent="0.3">
      <c r="A32" s="5">
        <v>43915</v>
      </c>
      <c r="B32" s="5" t="s">
        <v>18</v>
      </c>
      <c r="C32" s="39" t="s">
        <v>9</v>
      </c>
      <c r="D32" s="31" t="s">
        <v>37</v>
      </c>
      <c r="E32" s="34" t="s">
        <v>10</v>
      </c>
      <c r="F32" s="13">
        <v>124414</v>
      </c>
      <c r="G32" s="12">
        <v>3.2150747E-2</v>
      </c>
      <c r="H32" s="13">
        <f t="shared" si="2"/>
        <v>4000.0030372579999</v>
      </c>
      <c r="I32" s="13">
        <v>1620.95</v>
      </c>
      <c r="J32" s="16">
        <f t="shared" si="0"/>
        <v>6483804.923243355</v>
      </c>
      <c r="K32" s="18" t="s">
        <v>20</v>
      </c>
    </row>
    <row r="33" spans="1:11" s="22" customFormat="1" ht="15.75" customHeight="1" x14ac:dyDescent="0.3">
      <c r="A33" s="5">
        <v>43921</v>
      </c>
      <c r="B33" s="5" t="s">
        <v>18</v>
      </c>
      <c r="C33" s="39" t="s">
        <v>9</v>
      </c>
      <c r="D33" s="31" t="s">
        <v>37</v>
      </c>
      <c r="E33" s="34" t="s">
        <v>10</v>
      </c>
      <c r="F33" s="7">
        <v>124414</v>
      </c>
      <c r="G33" s="11">
        <v>3.2150747E-2</v>
      </c>
      <c r="H33" s="7">
        <f t="shared" si="2"/>
        <v>4000.0030372579999</v>
      </c>
      <c r="I33" s="7">
        <v>1608.95</v>
      </c>
      <c r="J33" s="16">
        <f t="shared" si="0"/>
        <v>6435804.8867962593</v>
      </c>
      <c r="K33" s="18" t="s">
        <v>20</v>
      </c>
    </row>
    <row r="34" spans="1:11" s="22" customFormat="1" ht="15.75" customHeight="1" x14ac:dyDescent="0.3">
      <c r="A34" s="5">
        <v>43928</v>
      </c>
      <c r="B34" s="5" t="s">
        <v>18</v>
      </c>
      <c r="C34" s="39" t="s">
        <v>9</v>
      </c>
      <c r="D34" s="31" t="s">
        <v>37</v>
      </c>
      <c r="E34" s="34" t="s">
        <v>10</v>
      </c>
      <c r="F34" s="13">
        <v>124414</v>
      </c>
      <c r="G34" s="12">
        <v>3.2150747E-2</v>
      </c>
      <c r="H34" s="13">
        <f t="shared" si="2"/>
        <v>4000.0030372579999</v>
      </c>
      <c r="I34" s="13">
        <v>1553.07</v>
      </c>
      <c r="J34" s="16">
        <f t="shared" si="0"/>
        <v>6212284.7170742815</v>
      </c>
      <c r="K34" s="18" t="s">
        <v>22</v>
      </c>
    </row>
    <row r="35" spans="1:11" s="22" customFormat="1" ht="15.75" customHeight="1" x14ac:dyDescent="0.3">
      <c r="A35" s="5">
        <v>43935</v>
      </c>
      <c r="B35" s="5" t="s">
        <v>18</v>
      </c>
      <c r="C35" s="39" t="s">
        <v>9</v>
      </c>
      <c r="D35" s="31" t="s">
        <v>37</v>
      </c>
      <c r="E35" s="34" t="s">
        <v>10</v>
      </c>
      <c r="F35" s="13">
        <v>124414</v>
      </c>
      <c r="G35" s="12">
        <v>3.2150747E-2</v>
      </c>
      <c r="H35" s="13">
        <f t="shared" si="2"/>
        <v>4000.0030372579999</v>
      </c>
      <c r="I35" s="13">
        <v>1637.39</v>
      </c>
      <c r="J35" s="16">
        <f t="shared" si="0"/>
        <v>6549564.9731758768</v>
      </c>
      <c r="K35" s="18" t="s">
        <v>23</v>
      </c>
    </row>
    <row r="36" spans="1:11" s="22" customFormat="1" ht="15.75" customHeight="1" x14ac:dyDescent="0.3">
      <c r="A36" s="5">
        <v>43942</v>
      </c>
      <c r="B36" s="5" t="s">
        <v>18</v>
      </c>
      <c r="C36" s="39" t="s">
        <v>9</v>
      </c>
      <c r="D36" s="31" t="s">
        <v>37</v>
      </c>
      <c r="E36" s="34" t="s">
        <v>10</v>
      </c>
      <c r="F36" s="13">
        <v>124414</v>
      </c>
      <c r="G36" s="12">
        <v>3.2150747E-2</v>
      </c>
      <c r="H36" s="13">
        <f t="shared" si="2"/>
        <v>4000.0030372579999</v>
      </c>
      <c r="I36" s="13">
        <v>1607.92</v>
      </c>
      <c r="J36" s="16">
        <f t="shared" si="0"/>
        <v>6431684.8836678835</v>
      </c>
      <c r="K36" s="18" t="s">
        <v>22</v>
      </c>
    </row>
    <row r="37" spans="1:11" s="22" customFormat="1" ht="15.75" customHeight="1" x14ac:dyDescent="0.3">
      <c r="A37" s="5">
        <v>43942</v>
      </c>
      <c r="B37" s="5" t="s">
        <v>18</v>
      </c>
      <c r="C37" s="39" t="s">
        <v>9</v>
      </c>
      <c r="D37" s="31" t="s">
        <v>37</v>
      </c>
      <c r="E37" s="34" t="s">
        <v>10</v>
      </c>
      <c r="F37" s="13">
        <v>93311</v>
      </c>
      <c r="G37" s="12">
        <v>3.2150747E-2</v>
      </c>
      <c r="H37" s="13">
        <f t="shared" si="2"/>
        <v>3000.0183533170002</v>
      </c>
      <c r="I37" s="13">
        <v>1607.92</v>
      </c>
      <c r="J37" s="16">
        <f t="shared" si="0"/>
        <v>4823789.5106654717</v>
      </c>
      <c r="K37" s="18" t="s">
        <v>20</v>
      </c>
    </row>
    <row r="38" spans="1:11" s="22" customFormat="1" ht="15.75" customHeight="1" x14ac:dyDescent="0.3">
      <c r="A38" s="5">
        <v>43949</v>
      </c>
      <c r="B38" s="5" t="s">
        <v>18</v>
      </c>
      <c r="C38" s="39" t="s">
        <v>9</v>
      </c>
      <c r="D38" s="31" t="s">
        <v>37</v>
      </c>
      <c r="E38" s="34" t="s">
        <v>10</v>
      </c>
      <c r="F38" s="13">
        <v>31104</v>
      </c>
      <c r="G38" s="12">
        <v>3.2150747E-2</v>
      </c>
      <c r="H38" s="13">
        <f t="shared" si="2"/>
        <v>1000.016834688</v>
      </c>
      <c r="I38" s="13">
        <v>1605.61</v>
      </c>
      <c r="J38" s="16">
        <f t="shared" si="0"/>
        <v>1605637.0299433996</v>
      </c>
      <c r="K38" s="18" t="s">
        <v>23</v>
      </c>
    </row>
    <row r="39" spans="1:11" s="22" customFormat="1" ht="15.75" customHeight="1" x14ac:dyDescent="0.3">
      <c r="A39" s="5">
        <v>43949</v>
      </c>
      <c r="B39" s="5" t="s">
        <v>18</v>
      </c>
      <c r="C39" s="39" t="s">
        <v>9</v>
      </c>
      <c r="D39" s="31" t="s">
        <v>37</v>
      </c>
      <c r="E39" s="34" t="s">
        <v>10</v>
      </c>
      <c r="F39" s="13">
        <v>124414</v>
      </c>
      <c r="G39" s="12">
        <v>3.2150747E-2</v>
      </c>
      <c r="H39" s="13">
        <f t="shared" si="2"/>
        <v>4000.0030372579999</v>
      </c>
      <c r="I39" s="13">
        <v>1605.61</v>
      </c>
      <c r="J39" s="16">
        <f t="shared" si="0"/>
        <v>6422444.876651817</v>
      </c>
      <c r="K39" s="18" t="s">
        <v>23</v>
      </c>
    </row>
    <row r="40" spans="1:11" s="22" customFormat="1" ht="15.75" customHeight="1" x14ac:dyDescent="0.3">
      <c r="A40" s="5">
        <v>43955</v>
      </c>
      <c r="B40" s="5" t="s">
        <v>18</v>
      </c>
      <c r="C40" s="39" t="s">
        <v>9</v>
      </c>
      <c r="D40" s="31" t="s">
        <v>37</v>
      </c>
      <c r="E40" s="34" t="s">
        <v>10</v>
      </c>
      <c r="F40" s="13">
        <v>62207</v>
      </c>
      <c r="G40" s="12">
        <v>3.2150747E-2</v>
      </c>
      <c r="H40" s="13">
        <f t="shared" si="2"/>
        <v>2000.001518629</v>
      </c>
      <c r="I40" s="13">
        <v>1606.55</v>
      </c>
      <c r="J40" s="16">
        <f t="shared" si="0"/>
        <v>3213102.4397534197</v>
      </c>
      <c r="K40" s="18" t="s">
        <v>23</v>
      </c>
    </row>
    <row r="41" spans="1:11" s="22" customFormat="1" ht="15.75" customHeight="1" x14ac:dyDescent="0.3">
      <c r="A41" s="5">
        <v>43955</v>
      </c>
      <c r="B41" s="5" t="s">
        <v>18</v>
      </c>
      <c r="C41" s="39" t="s">
        <v>9</v>
      </c>
      <c r="D41" s="31" t="s">
        <v>37</v>
      </c>
      <c r="E41" s="34" t="s">
        <v>10</v>
      </c>
      <c r="F41" s="13">
        <v>62207</v>
      </c>
      <c r="G41" s="12">
        <v>3.2150747E-2</v>
      </c>
      <c r="H41" s="13">
        <f t="shared" si="2"/>
        <v>2000.001518629</v>
      </c>
      <c r="I41" s="13">
        <v>1606.55</v>
      </c>
      <c r="J41" s="16">
        <f t="shared" si="0"/>
        <v>3213102.4397534197</v>
      </c>
      <c r="K41" s="18" t="s">
        <v>20</v>
      </c>
    </row>
    <row r="42" spans="1:11" s="22" customFormat="1" ht="15.75" customHeight="1" x14ac:dyDescent="0.3">
      <c r="A42" s="5">
        <v>43963</v>
      </c>
      <c r="B42" s="5" t="s">
        <v>18</v>
      </c>
      <c r="C42" s="39" t="s">
        <v>9</v>
      </c>
      <c r="D42" s="31" t="s">
        <v>37</v>
      </c>
      <c r="E42" s="34" t="s">
        <v>10</v>
      </c>
      <c r="F42" s="13">
        <v>124414</v>
      </c>
      <c r="G42" s="12">
        <v>3.2150747E-2</v>
      </c>
      <c r="H42" s="13">
        <f t="shared" si="2"/>
        <v>4000.0030372579999</v>
      </c>
      <c r="I42" s="13">
        <v>1601.2429999999999</v>
      </c>
      <c r="J42" s="16">
        <f t="shared" si="0"/>
        <v>6404976.8633881118</v>
      </c>
      <c r="K42" s="18" t="s">
        <v>24</v>
      </c>
    </row>
    <row r="43" spans="1:11" s="22" customFormat="1" ht="15.75" customHeight="1" x14ac:dyDescent="0.3">
      <c r="A43" s="5">
        <v>43963</v>
      </c>
      <c r="B43" s="5" t="s">
        <v>18</v>
      </c>
      <c r="C43" s="39" t="s">
        <v>9</v>
      </c>
      <c r="D43" s="31" t="s">
        <v>37</v>
      </c>
      <c r="E43" s="34" t="s">
        <v>10</v>
      </c>
      <c r="F43" s="13">
        <v>31104</v>
      </c>
      <c r="G43" s="12">
        <v>3.2150747E-2</v>
      </c>
      <c r="H43" s="13">
        <f t="shared" si="2"/>
        <v>1000.016834688</v>
      </c>
      <c r="I43" s="13">
        <v>1601.24</v>
      </c>
      <c r="J43" s="16">
        <f t="shared" si="0"/>
        <v>1601266.9563758131</v>
      </c>
      <c r="K43" s="18" t="s">
        <v>24</v>
      </c>
    </row>
    <row r="44" spans="1:11" s="22" customFormat="1" ht="15.75" customHeight="1" x14ac:dyDescent="0.3">
      <c r="A44" s="5">
        <v>43970</v>
      </c>
      <c r="B44" s="5" t="s">
        <v>18</v>
      </c>
      <c r="C44" s="39" t="s">
        <v>9</v>
      </c>
      <c r="D44" s="31" t="s">
        <v>37</v>
      </c>
      <c r="E44" s="34" t="s">
        <v>10</v>
      </c>
      <c r="F44" s="13">
        <v>62207</v>
      </c>
      <c r="G44" s="12">
        <v>3.2150747E-2</v>
      </c>
      <c r="H44" s="13">
        <f t="shared" si="2"/>
        <v>2000.001518629</v>
      </c>
      <c r="I44" s="13">
        <v>1633.67</v>
      </c>
      <c r="J44" s="16">
        <f t="shared" si="0"/>
        <v>3267342.4809386386</v>
      </c>
      <c r="K44" s="18" t="s">
        <v>23</v>
      </c>
    </row>
    <row r="45" spans="1:11" s="22" customFormat="1" ht="15.75" customHeight="1" x14ac:dyDescent="0.3">
      <c r="A45" s="5">
        <v>43970</v>
      </c>
      <c r="B45" s="5" t="s">
        <v>18</v>
      </c>
      <c r="C45" s="39" t="s">
        <v>9</v>
      </c>
      <c r="D45" s="31" t="s">
        <v>37</v>
      </c>
      <c r="E45" s="34" t="s">
        <v>10</v>
      </c>
      <c r="F45" s="13">
        <v>62207</v>
      </c>
      <c r="G45" s="12">
        <v>3.2150747E-2</v>
      </c>
      <c r="H45" s="13">
        <f t="shared" si="2"/>
        <v>2000.001518629</v>
      </c>
      <c r="I45" s="13">
        <v>1633.67</v>
      </c>
      <c r="J45" s="16">
        <f t="shared" si="0"/>
        <v>3267342.4809386386</v>
      </c>
      <c r="K45" s="18" t="s">
        <v>23</v>
      </c>
    </row>
    <row r="46" spans="1:11" s="22" customFormat="1" ht="15.75" customHeight="1" x14ac:dyDescent="0.3">
      <c r="A46" s="5">
        <v>43976</v>
      </c>
      <c r="B46" s="5" t="s">
        <v>18</v>
      </c>
      <c r="C46" s="39" t="s">
        <v>9</v>
      </c>
      <c r="D46" s="31" t="s">
        <v>37</v>
      </c>
      <c r="E46" s="34" t="s">
        <v>10</v>
      </c>
      <c r="F46" s="13">
        <v>124414</v>
      </c>
      <c r="G46" s="12">
        <v>3.2150747E-2</v>
      </c>
      <c r="H46" s="13">
        <f t="shared" si="2"/>
        <v>4000.0030372579999</v>
      </c>
      <c r="I46" s="13">
        <v>1633.67</v>
      </c>
      <c r="J46" s="16">
        <f t="shared" si="0"/>
        <v>6534684.9618772771</v>
      </c>
      <c r="K46" s="18" t="s">
        <v>24</v>
      </c>
    </row>
    <row r="47" spans="1:11" s="22" customFormat="1" ht="15.75" customHeight="1" x14ac:dyDescent="0.3">
      <c r="A47" s="5">
        <v>43976</v>
      </c>
      <c r="B47" s="5" t="s">
        <v>18</v>
      </c>
      <c r="C47" s="39" t="s">
        <v>9</v>
      </c>
      <c r="D47" s="31" t="s">
        <v>37</v>
      </c>
      <c r="E47" s="34" t="s">
        <v>10</v>
      </c>
      <c r="F47" s="13">
        <v>62207</v>
      </c>
      <c r="G47" s="12">
        <v>3.2150747E-2</v>
      </c>
      <c r="H47" s="13">
        <f t="shared" si="2"/>
        <v>2000.001518629</v>
      </c>
      <c r="I47" s="13">
        <v>1633.67</v>
      </c>
      <c r="J47" s="16">
        <f t="shared" si="0"/>
        <v>3267342.4809386386</v>
      </c>
      <c r="K47" s="18" t="s">
        <v>23</v>
      </c>
    </row>
    <row r="48" spans="1:11" s="22" customFormat="1" ht="15.75" customHeight="1" x14ac:dyDescent="0.3">
      <c r="A48" s="5">
        <v>43984</v>
      </c>
      <c r="B48" s="5" t="s">
        <v>18</v>
      </c>
      <c r="C48" s="39" t="s">
        <v>9</v>
      </c>
      <c r="D48" s="31" t="s">
        <v>37</v>
      </c>
      <c r="E48" s="34" t="s">
        <v>10</v>
      </c>
      <c r="F48" s="13">
        <v>124414</v>
      </c>
      <c r="G48" s="12">
        <v>3.2150747E-2</v>
      </c>
      <c r="H48" s="13">
        <f>+F48*G48</f>
        <v>4000.0030372579999</v>
      </c>
      <c r="I48" s="13">
        <v>1638</v>
      </c>
      <c r="J48" s="16">
        <f t="shared" si="0"/>
        <v>6552004.9750286043</v>
      </c>
      <c r="K48" s="18" t="s">
        <v>23</v>
      </c>
    </row>
    <row r="49" spans="1:11" s="22" customFormat="1" ht="15.75" customHeight="1" x14ac:dyDescent="0.3">
      <c r="A49" s="5">
        <v>43984</v>
      </c>
      <c r="B49" s="5" t="s">
        <v>18</v>
      </c>
      <c r="C49" s="39" t="s">
        <v>9</v>
      </c>
      <c r="D49" s="31" t="s">
        <v>37</v>
      </c>
      <c r="E49" s="34" t="s">
        <v>10</v>
      </c>
      <c r="F49" s="13">
        <v>31104</v>
      </c>
      <c r="G49" s="12">
        <v>3.2150747E-2</v>
      </c>
      <c r="H49" s="13">
        <f>+F49*G49</f>
        <v>1000.016834688</v>
      </c>
      <c r="I49" s="13">
        <v>1638</v>
      </c>
      <c r="J49" s="16">
        <f t="shared" si="0"/>
        <v>1638027.5752189441</v>
      </c>
      <c r="K49" s="18" t="s">
        <v>23</v>
      </c>
    </row>
    <row r="50" spans="1:11" s="22" customFormat="1" ht="15.75" customHeight="1" x14ac:dyDescent="0.3">
      <c r="A50" s="5">
        <v>43991</v>
      </c>
      <c r="B50" s="5" t="s">
        <v>18</v>
      </c>
      <c r="C50" s="39" t="s">
        <v>9</v>
      </c>
      <c r="D50" s="31" t="s">
        <v>37</v>
      </c>
      <c r="E50" s="34" t="s">
        <v>10</v>
      </c>
      <c r="F50" s="13">
        <v>62207</v>
      </c>
      <c r="G50" s="12">
        <v>3.2150747E-2</v>
      </c>
      <c r="H50" s="13">
        <f>+F50*G50</f>
        <v>2000.001518629</v>
      </c>
      <c r="I50" s="13">
        <v>1638</v>
      </c>
      <c r="J50" s="16">
        <f t="shared" si="0"/>
        <v>3276002.4875143021</v>
      </c>
      <c r="K50" s="18" t="s">
        <v>25</v>
      </c>
    </row>
    <row r="51" spans="1:11" s="22" customFormat="1" ht="15.75" customHeight="1" x14ac:dyDescent="0.3">
      <c r="A51" s="5">
        <v>43991</v>
      </c>
      <c r="B51" s="5" t="s">
        <v>18</v>
      </c>
      <c r="C51" s="39" t="s">
        <v>9</v>
      </c>
      <c r="D51" s="31" t="s">
        <v>37</v>
      </c>
      <c r="E51" s="34" t="s">
        <v>10</v>
      </c>
      <c r="F51" s="13">
        <v>124414</v>
      </c>
      <c r="G51" s="12">
        <v>3.2150747E-2</v>
      </c>
      <c r="H51" s="13">
        <f>F51*G51</f>
        <v>4000.0030372579999</v>
      </c>
      <c r="I51" s="13">
        <f>1713.5*0.94</f>
        <v>1610.6899999999998</v>
      </c>
      <c r="J51" s="16">
        <f t="shared" si="0"/>
        <v>6442764.8920810875</v>
      </c>
      <c r="K51" s="18" t="s">
        <v>22</v>
      </c>
    </row>
    <row r="52" spans="1:11" s="22" customFormat="1" ht="15.75" customHeight="1" x14ac:dyDescent="0.3">
      <c r="A52" s="5">
        <v>43998</v>
      </c>
      <c r="B52" s="5" t="s">
        <v>18</v>
      </c>
      <c r="C52" s="39" t="s">
        <v>9</v>
      </c>
      <c r="D52" s="31" t="s">
        <v>37</v>
      </c>
      <c r="E52" s="34" t="s">
        <v>10</v>
      </c>
      <c r="F52" s="13">
        <v>62207</v>
      </c>
      <c r="G52" s="12">
        <v>3.2150747E-2</v>
      </c>
      <c r="H52" s="13">
        <f>+F52*G52</f>
        <v>2000.001518629</v>
      </c>
      <c r="I52" s="13">
        <v>1625</v>
      </c>
      <c r="J52" s="16">
        <f t="shared" si="0"/>
        <v>3250002.4677721248</v>
      </c>
      <c r="K52" s="18" t="s">
        <v>23</v>
      </c>
    </row>
    <row r="53" spans="1:11" s="22" customFormat="1" ht="15.75" customHeight="1" x14ac:dyDescent="0.3">
      <c r="A53" s="5">
        <v>43998</v>
      </c>
      <c r="B53" s="5" t="s">
        <v>18</v>
      </c>
      <c r="C53" s="39" t="s">
        <v>9</v>
      </c>
      <c r="D53" s="31" t="s">
        <v>37</v>
      </c>
      <c r="E53" s="34" t="s">
        <v>10</v>
      </c>
      <c r="F53" s="13">
        <v>124414</v>
      </c>
      <c r="G53" s="12">
        <v>3.2150747E-2</v>
      </c>
      <c r="H53" s="13">
        <f>+F53*G51</f>
        <v>4000.0030372579999</v>
      </c>
      <c r="I53" s="13">
        <v>1625</v>
      </c>
      <c r="J53" s="16">
        <f>+H53*I51</f>
        <v>6442764.8920810875</v>
      </c>
      <c r="K53" s="18" t="s">
        <v>23</v>
      </c>
    </row>
    <row r="54" spans="1:11" s="22" customFormat="1" ht="15.75" customHeight="1" x14ac:dyDescent="0.3">
      <c r="A54" s="5">
        <v>44005</v>
      </c>
      <c r="B54" s="5" t="s">
        <v>18</v>
      </c>
      <c r="C54" s="39" t="s">
        <v>9</v>
      </c>
      <c r="D54" s="31" t="s">
        <v>37</v>
      </c>
      <c r="E54" s="34" t="s">
        <v>10</v>
      </c>
      <c r="F54" s="13">
        <v>124414</v>
      </c>
      <c r="G54" s="12">
        <v>3.2150747E-2</v>
      </c>
      <c r="H54" s="13">
        <f>+F54*G52</f>
        <v>4000.0030372579999</v>
      </c>
      <c r="I54" s="13">
        <v>1769</v>
      </c>
      <c r="J54" s="16">
        <f>+H54*I52</f>
        <v>6500004.9355442496</v>
      </c>
      <c r="K54" s="18" t="s">
        <v>22</v>
      </c>
    </row>
    <row r="55" spans="1:11" s="22" customFormat="1" ht="15.75" customHeight="1" x14ac:dyDescent="0.3">
      <c r="A55" s="5">
        <v>44005</v>
      </c>
      <c r="B55" s="5" t="s">
        <v>18</v>
      </c>
      <c r="C55" s="39" t="s">
        <v>9</v>
      </c>
      <c r="D55" s="31" t="s">
        <v>37</v>
      </c>
      <c r="E55" s="34" t="s">
        <v>10</v>
      </c>
      <c r="F55" s="13">
        <v>62207</v>
      </c>
      <c r="G55" s="12">
        <v>3.2150747E-2</v>
      </c>
      <c r="H55" s="13">
        <f>+F55*G53</f>
        <v>2000.001518629</v>
      </c>
      <c r="I55" s="13">
        <v>1769</v>
      </c>
      <c r="J55" s="16">
        <f>+H55*I53</f>
        <v>3250002.4677721248</v>
      </c>
      <c r="K55" s="18" t="s">
        <v>23</v>
      </c>
    </row>
    <row r="56" spans="1:11" s="22" customFormat="1" ht="15.75" customHeight="1" x14ac:dyDescent="0.3">
      <c r="A56" s="5">
        <v>44011</v>
      </c>
      <c r="B56" s="5" t="s">
        <v>18</v>
      </c>
      <c r="C56" s="39" t="s">
        <v>9</v>
      </c>
      <c r="D56" s="31" t="s">
        <v>37</v>
      </c>
      <c r="E56" s="34" t="s">
        <v>10</v>
      </c>
      <c r="F56" s="13">
        <v>62207</v>
      </c>
      <c r="G56" s="12">
        <v>3.2150747E-2</v>
      </c>
      <c r="H56" s="13">
        <f>+F56*G54</f>
        <v>2000.001518629</v>
      </c>
      <c r="I56" s="13">
        <v>1665.3</v>
      </c>
      <c r="J56" s="16">
        <f>+H56*I54</f>
        <v>3538002.6864547008</v>
      </c>
      <c r="K56" s="18" t="s">
        <v>23</v>
      </c>
    </row>
    <row r="57" spans="1:11" s="22" customFormat="1" ht="15.75" customHeight="1" x14ac:dyDescent="0.3">
      <c r="A57" s="5">
        <v>44011</v>
      </c>
      <c r="B57" s="5" t="s">
        <v>18</v>
      </c>
      <c r="C57" s="39" t="s">
        <v>9</v>
      </c>
      <c r="D57" s="31" t="s">
        <v>37</v>
      </c>
      <c r="E57" s="34" t="s">
        <v>10</v>
      </c>
      <c r="F57" s="13">
        <v>124414</v>
      </c>
      <c r="G57" s="12">
        <v>3.2150747E-2</v>
      </c>
      <c r="H57" s="13">
        <f>+F57*G55</f>
        <v>4000.0030372579999</v>
      </c>
      <c r="I57" s="13">
        <v>1665.3</v>
      </c>
      <c r="J57" s="16">
        <f>+H57*I55</f>
        <v>7076005.3729094015</v>
      </c>
      <c r="K57" s="18" t="s">
        <v>23</v>
      </c>
    </row>
    <row r="58" spans="1:11" s="22" customFormat="1" ht="15.75" customHeight="1" x14ac:dyDescent="0.3">
      <c r="A58" s="5">
        <v>44019</v>
      </c>
      <c r="B58" s="5" t="s">
        <v>18</v>
      </c>
      <c r="C58" s="39" t="s">
        <v>9</v>
      </c>
      <c r="D58" s="31" t="s">
        <v>37</v>
      </c>
      <c r="E58" s="34" t="s">
        <v>10</v>
      </c>
      <c r="F58" s="13">
        <v>124414</v>
      </c>
      <c r="G58" s="12">
        <v>3.2150747E-2</v>
      </c>
      <c r="H58" s="13">
        <f t="shared" ref="H58:H69" si="3">F58*G58</f>
        <v>4000.0030372579999</v>
      </c>
      <c r="I58" s="13">
        <v>1682.18</v>
      </c>
      <c r="J58" s="16">
        <f t="shared" ref="J58:J97" si="4">+H58*I58</f>
        <v>6728725.1092146626</v>
      </c>
      <c r="K58" s="18" t="s">
        <v>23</v>
      </c>
    </row>
    <row r="59" spans="1:11" s="22" customFormat="1" ht="15.75" customHeight="1" x14ac:dyDescent="0.3">
      <c r="A59" s="5">
        <v>44019</v>
      </c>
      <c r="B59" s="5" t="s">
        <v>18</v>
      </c>
      <c r="C59" s="39" t="s">
        <v>9</v>
      </c>
      <c r="D59" s="31" t="s">
        <v>37</v>
      </c>
      <c r="E59" s="34" t="s">
        <v>10</v>
      </c>
      <c r="F59" s="13">
        <v>57461</v>
      </c>
      <c r="G59" s="12">
        <v>3.2150747E-2</v>
      </c>
      <c r="H59" s="13">
        <f t="shared" si="3"/>
        <v>1847.4140733670001</v>
      </c>
      <c r="I59" s="13">
        <v>1682.18</v>
      </c>
      <c r="J59" s="16">
        <f t="shared" si="4"/>
        <v>3107683.0059365006</v>
      </c>
      <c r="K59" s="18" t="s">
        <v>23</v>
      </c>
    </row>
    <row r="60" spans="1:11" s="22" customFormat="1" ht="15.75" customHeight="1" x14ac:dyDescent="0.3">
      <c r="A60" s="5">
        <v>44026</v>
      </c>
      <c r="B60" s="5" t="s">
        <v>18</v>
      </c>
      <c r="C60" s="39" t="s">
        <v>9</v>
      </c>
      <c r="D60" s="31" t="s">
        <v>37</v>
      </c>
      <c r="E60" s="34" t="s">
        <v>10</v>
      </c>
      <c r="F60" s="13">
        <v>119986</v>
      </c>
      <c r="G60" s="12">
        <v>3.2150747E-2</v>
      </c>
      <c r="H60" s="13">
        <f t="shared" si="3"/>
        <v>3857.6395295420002</v>
      </c>
      <c r="I60" s="13">
        <v>1693.79</v>
      </c>
      <c r="J60" s="16">
        <f t="shared" si="4"/>
        <v>6534031.2587429443</v>
      </c>
      <c r="K60" s="18" t="s">
        <v>23</v>
      </c>
    </row>
    <row r="61" spans="1:11" s="22" customFormat="1" ht="15.75" customHeight="1" x14ac:dyDescent="0.3">
      <c r="A61" s="5">
        <v>44026</v>
      </c>
      <c r="B61" s="5" t="s">
        <v>18</v>
      </c>
      <c r="C61" s="39" t="s">
        <v>9</v>
      </c>
      <c r="D61" s="31" t="s">
        <v>37</v>
      </c>
      <c r="E61" s="34" t="s">
        <v>10</v>
      </c>
      <c r="F61" s="13">
        <v>62207</v>
      </c>
      <c r="G61" s="12">
        <v>3.2150747E-2</v>
      </c>
      <c r="H61" s="13">
        <f t="shared" si="3"/>
        <v>2000.001518629</v>
      </c>
      <c r="I61" s="13">
        <v>1693.79</v>
      </c>
      <c r="J61" s="16">
        <f t="shared" si="4"/>
        <v>3387582.5722386139</v>
      </c>
      <c r="K61" s="18" t="s">
        <v>22</v>
      </c>
    </row>
    <row r="62" spans="1:11" s="22" customFormat="1" ht="15.75" customHeight="1" x14ac:dyDescent="0.3">
      <c r="A62" s="5">
        <v>44033</v>
      </c>
      <c r="B62" s="5" t="s">
        <v>18</v>
      </c>
      <c r="C62" s="39" t="s">
        <v>9</v>
      </c>
      <c r="D62" s="31" t="s">
        <v>37</v>
      </c>
      <c r="E62" s="34" t="s">
        <v>10</v>
      </c>
      <c r="F62" s="13">
        <v>118260</v>
      </c>
      <c r="G62" s="12">
        <v>3.2150747E-2</v>
      </c>
      <c r="H62" s="13">
        <f t="shared" si="3"/>
        <v>3802.1473402199999</v>
      </c>
      <c r="I62" s="13">
        <f>1842.55*0.94</f>
        <v>1731.9969999999998</v>
      </c>
      <c r="J62" s="16">
        <f t="shared" si="4"/>
        <v>6585307.7868190184</v>
      </c>
      <c r="K62" s="18" t="s">
        <v>22</v>
      </c>
    </row>
    <row r="63" spans="1:11" s="22" customFormat="1" ht="15.75" customHeight="1" x14ac:dyDescent="0.3">
      <c r="A63" s="5">
        <v>44040</v>
      </c>
      <c r="B63" s="5" t="s">
        <v>18</v>
      </c>
      <c r="C63" s="39" t="s">
        <v>9</v>
      </c>
      <c r="D63" s="31" t="s">
        <v>37</v>
      </c>
      <c r="E63" s="34" t="s">
        <v>10</v>
      </c>
      <c r="F63" s="13">
        <v>62207</v>
      </c>
      <c r="G63" s="12">
        <v>3.2150747E-2</v>
      </c>
      <c r="H63" s="13">
        <f t="shared" si="3"/>
        <v>2000.001518629</v>
      </c>
      <c r="I63" s="13">
        <f>1940.9*0.94</f>
        <v>1824.4459999999999</v>
      </c>
      <c r="J63" s="16">
        <f t="shared" si="4"/>
        <v>3648894.7706566043</v>
      </c>
      <c r="K63" s="18" t="s">
        <v>23</v>
      </c>
    </row>
    <row r="64" spans="1:11" s="22" customFormat="1" ht="15.75" customHeight="1" x14ac:dyDescent="0.3">
      <c r="A64" s="5">
        <v>44040</v>
      </c>
      <c r="B64" s="5" t="s">
        <v>18</v>
      </c>
      <c r="C64" s="39" t="s">
        <v>9</v>
      </c>
      <c r="D64" s="31" t="s">
        <v>37</v>
      </c>
      <c r="E64" s="34" t="s">
        <v>10</v>
      </c>
      <c r="F64" s="13">
        <v>62207</v>
      </c>
      <c r="G64" s="12">
        <v>3.2150747E-2</v>
      </c>
      <c r="H64" s="13">
        <f t="shared" si="3"/>
        <v>2000.001518629</v>
      </c>
      <c r="I64" s="13">
        <f>1940.9*0.94</f>
        <v>1824.4459999999999</v>
      </c>
      <c r="J64" s="16">
        <f t="shared" si="4"/>
        <v>3648894.7706566043</v>
      </c>
      <c r="K64" s="18" t="s">
        <v>23</v>
      </c>
    </row>
    <row r="65" spans="1:11" s="22" customFormat="1" ht="15.75" customHeight="1" x14ac:dyDescent="0.3">
      <c r="A65" s="5">
        <v>44047</v>
      </c>
      <c r="B65" s="5" t="s">
        <v>18</v>
      </c>
      <c r="C65" s="39" t="s">
        <v>9</v>
      </c>
      <c r="D65" s="31" t="s">
        <v>37</v>
      </c>
      <c r="E65" s="34" t="s">
        <v>10</v>
      </c>
      <c r="F65" s="13">
        <v>62207</v>
      </c>
      <c r="G65" s="12">
        <v>3.2150747E-2</v>
      </c>
      <c r="H65" s="13">
        <f t="shared" si="3"/>
        <v>2000.001518629</v>
      </c>
      <c r="I65" s="13">
        <v>1859.2259999999999</v>
      </c>
      <c r="J65" s="16">
        <f t="shared" si="4"/>
        <v>3718454.8234745208</v>
      </c>
      <c r="K65" s="18" t="s">
        <v>23</v>
      </c>
    </row>
    <row r="66" spans="1:11" s="22" customFormat="1" ht="15.75" customHeight="1" x14ac:dyDescent="0.3">
      <c r="A66" s="5">
        <v>44047</v>
      </c>
      <c r="B66" s="5" t="s">
        <v>18</v>
      </c>
      <c r="C66" s="39" t="s">
        <v>9</v>
      </c>
      <c r="D66" s="31" t="s">
        <v>37</v>
      </c>
      <c r="E66" s="34" t="s">
        <v>10</v>
      </c>
      <c r="F66" s="13">
        <v>62207</v>
      </c>
      <c r="G66" s="12">
        <v>3.2150747E-2</v>
      </c>
      <c r="H66" s="13">
        <f t="shared" si="3"/>
        <v>2000.001518629</v>
      </c>
      <c r="I66" s="13">
        <v>1876.8039999999999</v>
      </c>
      <c r="J66" s="16">
        <f t="shared" si="4"/>
        <v>3753610.8501689816</v>
      </c>
      <c r="K66" s="18" t="s">
        <v>23</v>
      </c>
    </row>
    <row r="67" spans="1:11" s="22" customFormat="1" ht="15.75" customHeight="1" x14ac:dyDescent="0.3">
      <c r="A67" s="5">
        <v>44054</v>
      </c>
      <c r="B67" s="5" t="s">
        <v>18</v>
      </c>
      <c r="C67" s="39" t="s">
        <v>9</v>
      </c>
      <c r="D67" s="31" t="s">
        <v>37</v>
      </c>
      <c r="E67" s="34" t="s">
        <v>10</v>
      </c>
      <c r="F67" s="13">
        <v>124414</v>
      </c>
      <c r="G67" s="12">
        <v>3.2150747E-2</v>
      </c>
      <c r="H67" s="13">
        <f t="shared" si="3"/>
        <v>4000.0030372579999</v>
      </c>
      <c r="I67" s="13">
        <v>1876.8039999999999</v>
      </c>
      <c r="J67" s="16">
        <f t="shared" si="4"/>
        <v>7507221.7003379632</v>
      </c>
      <c r="K67" s="18" t="s">
        <v>23</v>
      </c>
    </row>
    <row r="68" spans="1:11" s="22" customFormat="1" ht="15.75" customHeight="1" x14ac:dyDescent="0.3">
      <c r="A68" s="5">
        <v>44054</v>
      </c>
      <c r="B68" s="5" t="s">
        <v>18</v>
      </c>
      <c r="C68" s="39" t="s">
        <v>9</v>
      </c>
      <c r="D68" s="31" t="s">
        <v>37</v>
      </c>
      <c r="E68" s="34" t="s">
        <v>10</v>
      </c>
      <c r="F68" s="13">
        <v>62207</v>
      </c>
      <c r="G68" s="11">
        <v>3.2150747E-2</v>
      </c>
      <c r="H68" s="7">
        <f t="shared" si="3"/>
        <v>2000.001518629</v>
      </c>
      <c r="I68" s="13">
        <v>1888.2249999999999</v>
      </c>
      <c r="J68" s="16">
        <f t="shared" si="4"/>
        <v>3776452.8675132431</v>
      </c>
      <c r="K68" s="18" t="s">
        <v>23</v>
      </c>
    </row>
    <row r="69" spans="1:11" s="22" customFormat="1" ht="15.75" customHeight="1" x14ac:dyDescent="0.3">
      <c r="A69" s="5">
        <v>44061</v>
      </c>
      <c r="B69" s="5" t="s">
        <v>18</v>
      </c>
      <c r="C69" s="39" t="s">
        <v>9</v>
      </c>
      <c r="D69" s="31" t="s">
        <v>37</v>
      </c>
      <c r="E69" s="34" t="s">
        <v>10</v>
      </c>
      <c r="F69" s="7">
        <v>186621</v>
      </c>
      <c r="G69" s="11">
        <v>3.2150747E-2</v>
      </c>
      <c r="H69" s="7">
        <f t="shared" si="3"/>
        <v>6000.0045558869997</v>
      </c>
      <c r="I69" s="13">
        <v>1888.2249999999999</v>
      </c>
      <c r="J69" s="16">
        <f t="shared" si="4"/>
        <v>11329358.602539729</v>
      </c>
      <c r="K69" s="18" t="s">
        <v>23</v>
      </c>
    </row>
    <row r="70" spans="1:11" s="22" customFormat="1" ht="15.75" customHeight="1" x14ac:dyDescent="0.3">
      <c r="A70" s="5">
        <v>44061</v>
      </c>
      <c r="B70" s="5" t="s">
        <v>18</v>
      </c>
      <c r="C70" s="39" t="s">
        <v>9</v>
      </c>
      <c r="D70" s="31" t="s">
        <v>37</v>
      </c>
      <c r="E70" s="34" t="s">
        <v>10</v>
      </c>
      <c r="F70" s="13">
        <v>62207</v>
      </c>
      <c r="G70" s="12">
        <v>3.2150747E-2</v>
      </c>
      <c r="H70" s="13">
        <v>2000</v>
      </c>
      <c r="I70" s="13">
        <v>1809.923</v>
      </c>
      <c r="J70" s="16">
        <f t="shared" si="4"/>
        <v>3619846</v>
      </c>
      <c r="K70" s="18" t="s">
        <v>23</v>
      </c>
    </row>
    <row r="71" spans="1:11" s="22" customFormat="1" ht="15.75" customHeight="1" x14ac:dyDescent="0.3">
      <c r="A71" s="5">
        <v>44075</v>
      </c>
      <c r="B71" s="5" t="s">
        <v>18</v>
      </c>
      <c r="C71" s="39" t="s">
        <v>9</v>
      </c>
      <c r="D71" s="31" t="s">
        <v>37</v>
      </c>
      <c r="E71" s="34" t="s">
        <v>10</v>
      </c>
      <c r="F71" s="7">
        <v>62207</v>
      </c>
      <c r="G71" s="11">
        <v>3.2150747E-2</v>
      </c>
      <c r="H71" s="7">
        <f t="shared" ref="H71:H84" si="5">+F71*G71</f>
        <v>2000.001518629</v>
      </c>
      <c r="I71" s="13">
        <v>1868.673</v>
      </c>
      <c r="J71" s="16">
        <f t="shared" si="4"/>
        <v>3737348.8378210091</v>
      </c>
      <c r="K71" s="18" t="s">
        <v>23</v>
      </c>
    </row>
    <row r="72" spans="1:11" s="22" customFormat="1" ht="15.75" customHeight="1" x14ac:dyDescent="0.3">
      <c r="A72" s="5">
        <v>44075</v>
      </c>
      <c r="B72" s="5" t="s">
        <v>18</v>
      </c>
      <c r="C72" s="39" t="s">
        <v>9</v>
      </c>
      <c r="D72" s="31" t="s">
        <v>37</v>
      </c>
      <c r="E72" s="34" t="s">
        <v>10</v>
      </c>
      <c r="F72" s="7">
        <v>124414</v>
      </c>
      <c r="G72" s="11">
        <v>3.2150747E-2</v>
      </c>
      <c r="H72" s="7">
        <f t="shared" si="5"/>
        <v>4000.0030372579999</v>
      </c>
      <c r="I72" s="13">
        <v>1868.673</v>
      </c>
      <c r="J72" s="16">
        <f t="shared" si="4"/>
        <v>7474697.6756420182</v>
      </c>
      <c r="K72" s="18" t="s">
        <v>23</v>
      </c>
    </row>
    <row r="73" spans="1:11" s="22" customFormat="1" ht="15.75" customHeight="1" x14ac:dyDescent="0.3">
      <c r="A73" s="5">
        <v>44082</v>
      </c>
      <c r="B73" s="5" t="s">
        <v>18</v>
      </c>
      <c r="C73" s="39" t="s">
        <v>9</v>
      </c>
      <c r="D73" s="31" t="s">
        <v>37</v>
      </c>
      <c r="E73" s="34" t="s">
        <v>10</v>
      </c>
      <c r="F73" s="7">
        <v>62207</v>
      </c>
      <c r="G73" s="11">
        <v>3.2150747E-2</v>
      </c>
      <c r="H73" s="7">
        <f t="shared" si="5"/>
        <v>2000.001518629</v>
      </c>
      <c r="I73" s="13">
        <v>1805.3639999999998</v>
      </c>
      <c r="J73" s="16">
        <f t="shared" si="4"/>
        <v>3610730.7416781257</v>
      </c>
      <c r="K73" s="18" t="s">
        <v>23</v>
      </c>
    </row>
    <row r="74" spans="1:11" s="22" customFormat="1" ht="15.75" customHeight="1" x14ac:dyDescent="0.3">
      <c r="A74" s="5">
        <v>44082</v>
      </c>
      <c r="B74" s="5" t="s">
        <v>18</v>
      </c>
      <c r="C74" s="39" t="s">
        <v>9</v>
      </c>
      <c r="D74" s="31" t="s">
        <v>37</v>
      </c>
      <c r="E74" s="34" t="s">
        <v>10</v>
      </c>
      <c r="F74" s="7">
        <v>62207</v>
      </c>
      <c r="G74" s="11">
        <v>3.2150747E-2</v>
      </c>
      <c r="H74" s="7">
        <f t="shared" si="5"/>
        <v>2000.001518629</v>
      </c>
      <c r="I74" s="13">
        <v>1805.3639999999998</v>
      </c>
      <c r="J74" s="16">
        <f t="shared" si="4"/>
        <v>3610730.7416781257</v>
      </c>
      <c r="K74" s="18" t="s">
        <v>33</v>
      </c>
    </row>
    <row r="75" spans="1:11" s="22" customFormat="1" ht="15.75" customHeight="1" x14ac:dyDescent="0.3">
      <c r="A75" s="5">
        <v>44089</v>
      </c>
      <c r="B75" s="5" t="s">
        <v>18</v>
      </c>
      <c r="C75" s="39" t="s">
        <v>9</v>
      </c>
      <c r="D75" s="31" t="s">
        <v>37</v>
      </c>
      <c r="E75" s="34" t="s">
        <v>10</v>
      </c>
      <c r="F75" s="7">
        <v>124415</v>
      </c>
      <c r="G75" s="11">
        <v>3.2150747E-2</v>
      </c>
      <c r="H75" s="7">
        <f t="shared" si="5"/>
        <v>4000.0351880050002</v>
      </c>
      <c r="I75" s="13">
        <v>1845.7369999999999</v>
      </c>
      <c r="J75" s="16">
        <f t="shared" si="4"/>
        <v>7383012.9478027849</v>
      </c>
      <c r="K75" s="18" t="s">
        <v>33</v>
      </c>
    </row>
    <row r="76" spans="1:11" s="22" customFormat="1" ht="15.75" customHeight="1" x14ac:dyDescent="0.3">
      <c r="A76" s="5">
        <v>44095</v>
      </c>
      <c r="B76" s="5" t="s">
        <v>18</v>
      </c>
      <c r="C76" s="39" t="s">
        <v>9</v>
      </c>
      <c r="D76" s="31" t="s">
        <v>37</v>
      </c>
      <c r="E76" s="34" t="s">
        <v>10</v>
      </c>
      <c r="F76" s="7">
        <v>124414</v>
      </c>
      <c r="G76" s="11">
        <v>3.2150747E-2</v>
      </c>
      <c r="H76" s="7">
        <f t="shared" si="5"/>
        <v>4000.0030372579999</v>
      </c>
      <c r="I76" s="13">
        <v>1815.046</v>
      </c>
      <c r="J76" s="16">
        <f t="shared" si="4"/>
        <v>7260189.5127629843</v>
      </c>
      <c r="K76" s="18" t="s">
        <v>23</v>
      </c>
    </row>
    <row r="77" spans="1:11" s="22" customFormat="1" ht="15.75" customHeight="1" x14ac:dyDescent="0.3">
      <c r="A77" s="5">
        <v>44096</v>
      </c>
      <c r="B77" s="5" t="s">
        <v>18</v>
      </c>
      <c r="C77" s="39" t="s">
        <v>9</v>
      </c>
      <c r="D77" s="31" t="s">
        <v>37</v>
      </c>
      <c r="E77" s="34" t="s">
        <v>10</v>
      </c>
      <c r="F77" s="7">
        <v>62207</v>
      </c>
      <c r="G77" s="11">
        <v>3.2150747E-2</v>
      </c>
      <c r="H77" s="7">
        <f t="shared" si="5"/>
        <v>2000.001518629</v>
      </c>
      <c r="I77" s="13">
        <v>1791.6399999999999</v>
      </c>
      <c r="J77" s="16">
        <f t="shared" si="4"/>
        <v>3583282.7208364611</v>
      </c>
      <c r="K77" s="18" t="s">
        <v>33</v>
      </c>
    </row>
    <row r="78" spans="1:11" s="22" customFormat="1" ht="15.75" customHeight="1" x14ac:dyDescent="0.3">
      <c r="A78" s="5">
        <v>44103</v>
      </c>
      <c r="B78" s="5" t="s">
        <v>18</v>
      </c>
      <c r="C78" s="39" t="s">
        <v>9</v>
      </c>
      <c r="D78" s="31" t="s">
        <v>37</v>
      </c>
      <c r="E78" s="34" t="s">
        <v>10</v>
      </c>
      <c r="F78" s="7">
        <v>93311</v>
      </c>
      <c r="G78" s="11">
        <v>3.2150747E-2</v>
      </c>
      <c r="H78" s="7">
        <f t="shared" si="5"/>
        <v>3000.0183533170002</v>
      </c>
      <c r="I78" s="13">
        <v>1770.913</v>
      </c>
      <c r="J78" s="16">
        <f t="shared" si="4"/>
        <v>5312771.5021276688</v>
      </c>
      <c r="K78" s="18" t="s">
        <v>33</v>
      </c>
    </row>
    <row r="79" spans="1:11" s="22" customFormat="1" ht="15.75" customHeight="1" x14ac:dyDescent="0.3">
      <c r="A79" s="5">
        <v>44110</v>
      </c>
      <c r="B79" s="5" t="s">
        <v>18</v>
      </c>
      <c r="C79" s="39" t="s">
        <v>9</v>
      </c>
      <c r="D79" s="31" t="s">
        <v>37</v>
      </c>
      <c r="E79" s="34" t="s">
        <v>10</v>
      </c>
      <c r="F79" s="7">
        <v>62207</v>
      </c>
      <c r="G79" s="11">
        <v>3.2150747E-2</v>
      </c>
      <c r="H79" s="7">
        <f t="shared" si="5"/>
        <v>2000.001518629</v>
      </c>
      <c r="I79" s="7">
        <v>1798.596</v>
      </c>
      <c r="J79" s="16">
        <f t="shared" si="4"/>
        <v>3597194.7314000446</v>
      </c>
      <c r="K79" s="18" t="s">
        <v>33</v>
      </c>
    </row>
    <row r="80" spans="1:11" s="22" customFormat="1" ht="15.75" customHeight="1" x14ac:dyDescent="0.3">
      <c r="A80" s="5">
        <v>44110</v>
      </c>
      <c r="B80" s="5" t="s">
        <v>18</v>
      </c>
      <c r="C80" s="39" t="s">
        <v>9</v>
      </c>
      <c r="D80" s="31" t="s">
        <v>37</v>
      </c>
      <c r="E80" s="34" t="s">
        <v>10</v>
      </c>
      <c r="F80" s="7">
        <v>124414</v>
      </c>
      <c r="G80" s="11">
        <v>3.2150747E-2</v>
      </c>
      <c r="H80" s="7">
        <f t="shared" si="5"/>
        <v>4000.0030372579999</v>
      </c>
      <c r="I80" s="7">
        <v>1798.596</v>
      </c>
      <c r="J80" s="16">
        <f t="shared" si="4"/>
        <v>7194389.4628000893</v>
      </c>
      <c r="K80" s="18" t="s">
        <v>33</v>
      </c>
    </row>
    <row r="81" spans="1:11" s="22" customFormat="1" ht="15.75" customHeight="1" x14ac:dyDescent="0.3">
      <c r="A81" s="5">
        <v>44117</v>
      </c>
      <c r="B81" s="5" t="s">
        <v>18</v>
      </c>
      <c r="C81" s="39" t="s">
        <v>9</v>
      </c>
      <c r="D81" s="31" t="s">
        <v>37</v>
      </c>
      <c r="E81" s="34" t="s">
        <v>10</v>
      </c>
      <c r="F81" s="7">
        <v>124414</v>
      </c>
      <c r="G81" s="11">
        <v>3.2150747E-2</v>
      </c>
      <c r="H81" s="7">
        <f t="shared" si="5"/>
        <v>4000.0030372579999</v>
      </c>
      <c r="I81" s="7">
        <v>1809.9699999999998</v>
      </c>
      <c r="J81" s="16">
        <f t="shared" si="4"/>
        <v>7239885.497345861</v>
      </c>
      <c r="K81" s="18" t="s">
        <v>33</v>
      </c>
    </row>
    <row r="82" spans="1:11" s="22" customFormat="1" ht="15.75" customHeight="1" x14ac:dyDescent="0.3">
      <c r="A82" s="5">
        <v>44124</v>
      </c>
      <c r="B82" s="5" t="s">
        <v>18</v>
      </c>
      <c r="C82" s="39" t="s">
        <v>9</v>
      </c>
      <c r="D82" s="31" t="s">
        <v>37</v>
      </c>
      <c r="E82" s="34" t="s">
        <v>10</v>
      </c>
      <c r="F82" s="7">
        <v>62207</v>
      </c>
      <c r="G82" s="11">
        <v>3.2150747E-2</v>
      </c>
      <c r="H82" s="7">
        <f t="shared" si="5"/>
        <v>2000.001518629</v>
      </c>
      <c r="I82" s="7">
        <v>1791.9689999999998</v>
      </c>
      <c r="J82" s="16">
        <f t="shared" si="4"/>
        <v>3583940.72133609</v>
      </c>
      <c r="K82" s="18" t="s">
        <v>33</v>
      </c>
    </row>
    <row r="83" spans="1:11" s="22" customFormat="1" ht="15.75" customHeight="1" x14ac:dyDescent="0.3">
      <c r="A83" s="5">
        <v>44124</v>
      </c>
      <c r="B83" s="5" t="s">
        <v>18</v>
      </c>
      <c r="C83" s="39" t="s">
        <v>9</v>
      </c>
      <c r="D83" s="31" t="s">
        <v>37</v>
      </c>
      <c r="E83" s="34" t="s">
        <v>10</v>
      </c>
      <c r="F83" s="7">
        <v>124414</v>
      </c>
      <c r="G83" s="11">
        <v>3.2150747E-2</v>
      </c>
      <c r="H83" s="7">
        <f t="shared" si="5"/>
        <v>4000.0030372579999</v>
      </c>
      <c r="I83" s="7">
        <v>1791.9689999999998</v>
      </c>
      <c r="J83" s="16">
        <f t="shared" si="4"/>
        <v>7167881.44267218</v>
      </c>
      <c r="K83" s="18" t="s">
        <v>33</v>
      </c>
    </row>
    <row r="84" spans="1:11" s="22" customFormat="1" ht="15.75" customHeight="1" x14ac:dyDescent="0.3">
      <c r="A84" s="5">
        <v>44131</v>
      </c>
      <c r="B84" s="5" t="s">
        <v>18</v>
      </c>
      <c r="C84" s="39" t="s">
        <v>9</v>
      </c>
      <c r="D84" s="31" t="s">
        <v>37</v>
      </c>
      <c r="E84" s="34" t="s">
        <v>10</v>
      </c>
      <c r="F84" s="7">
        <v>155518</v>
      </c>
      <c r="G84" s="11">
        <v>3.2150747E-2</v>
      </c>
      <c r="H84" s="7">
        <f t="shared" si="5"/>
        <v>5000.0198719460004</v>
      </c>
      <c r="I84" s="7">
        <v>1791.3579999999999</v>
      </c>
      <c r="J84" s="16">
        <f t="shared" si="4"/>
        <v>8956825.5977694429</v>
      </c>
      <c r="K84" s="18" t="s">
        <v>33</v>
      </c>
    </row>
    <row r="85" spans="1:11" s="22" customFormat="1" ht="15.75" customHeight="1" x14ac:dyDescent="0.3">
      <c r="A85" s="5">
        <v>44138</v>
      </c>
      <c r="B85" s="5" t="s">
        <v>18</v>
      </c>
      <c r="C85" s="39" t="s">
        <v>9</v>
      </c>
      <c r="D85" s="31" t="s">
        <v>37</v>
      </c>
      <c r="E85" s="34" t="s">
        <v>10</v>
      </c>
      <c r="F85" s="7">
        <v>155518</v>
      </c>
      <c r="G85" s="11">
        <v>3.2150747E-2</v>
      </c>
      <c r="H85" s="7">
        <f t="shared" ref="H85:H95" si="6">F85*G85</f>
        <v>5000.0198719460004</v>
      </c>
      <c r="I85" s="7">
        <v>1793.8019999999999</v>
      </c>
      <c r="J85" s="16">
        <f t="shared" si="4"/>
        <v>8969045.6463364791</v>
      </c>
      <c r="K85" s="18" t="s">
        <v>33</v>
      </c>
    </row>
    <row r="86" spans="1:11" s="22" customFormat="1" ht="15.75" customHeight="1" x14ac:dyDescent="0.3">
      <c r="A86" s="5">
        <v>44151</v>
      </c>
      <c r="B86" s="5" t="s">
        <v>18</v>
      </c>
      <c r="C86" s="39" t="s">
        <v>9</v>
      </c>
      <c r="D86" s="31" t="s">
        <v>37</v>
      </c>
      <c r="E86" s="34" t="s">
        <v>10</v>
      </c>
      <c r="F86" s="7">
        <v>124414</v>
      </c>
      <c r="G86" s="11">
        <v>3.2150747E-2</v>
      </c>
      <c r="H86" s="7">
        <f t="shared" si="6"/>
        <v>4000.0030372579999</v>
      </c>
      <c r="I86" s="7">
        <v>1779.0439999999999</v>
      </c>
      <c r="J86" s="16">
        <f t="shared" si="4"/>
        <v>7116181.4034156203</v>
      </c>
      <c r="K86" s="18" t="s">
        <v>33</v>
      </c>
    </row>
    <row r="87" spans="1:11" s="22" customFormat="1" ht="15.75" customHeight="1" x14ac:dyDescent="0.3">
      <c r="A87" s="5">
        <v>44154</v>
      </c>
      <c r="B87" s="5" t="s">
        <v>18</v>
      </c>
      <c r="C87" s="39" t="s">
        <v>9</v>
      </c>
      <c r="D87" s="31" t="s">
        <v>37</v>
      </c>
      <c r="E87" s="34" t="s">
        <v>10</v>
      </c>
      <c r="F87" s="7">
        <v>93311</v>
      </c>
      <c r="G87" s="11">
        <v>3.2150747E-2</v>
      </c>
      <c r="H87" s="7">
        <f t="shared" si="6"/>
        <v>3000.0183533170002</v>
      </c>
      <c r="I87" s="7">
        <v>1745.9559999999999</v>
      </c>
      <c r="J87" s="16">
        <f t="shared" si="4"/>
        <v>5237900.0440839361</v>
      </c>
      <c r="K87" s="18" t="s">
        <v>33</v>
      </c>
    </row>
    <row r="88" spans="1:11" s="22" customFormat="1" ht="15.75" customHeight="1" x14ac:dyDescent="0.3">
      <c r="A88" s="5">
        <v>44159</v>
      </c>
      <c r="B88" s="5" t="s">
        <v>18</v>
      </c>
      <c r="C88" s="39" t="s">
        <v>9</v>
      </c>
      <c r="D88" s="31" t="s">
        <v>37</v>
      </c>
      <c r="E88" s="34" t="s">
        <v>10</v>
      </c>
      <c r="F88" s="7">
        <v>186622</v>
      </c>
      <c r="G88" s="11">
        <v>3.2150747E-2</v>
      </c>
      <c r="H88" s="7">
        <f t="shared" si="6"/>
        <v>6000.0367066340004</v>
      </c>
      <c r="I88" s="7">
        <v>1709.0139999999999</v>
      </c>
      <c r="J88" s="16">
        <f t="shared" si="4"/>
        <v>10254146.732151398</v>
      </c>
      <c r="K88" s="18" t="s">
        <v>33</v>
      </c>
    </row>
    <row r="89" spans="1:11" s="22" customFormat="1" ht="15.75" customHeight="1" x14ac:dyDescent="0.3">
      <c r="A89" s="5">
        <v>44166</v>
      </c>
      <c r="B89" s="5" t="s">
        <v>18</v>
      </c>
      <c r="C89" s="39" t="s">
        <v>9</v>
      </c>
      <c r="D89" s="31" t="s">
        <v>37</v>
      </c>
      <c r="E89" s="34" t="s">
        <v>10</v>
      </c>
      <c r="F89" s="7">
        <v>124414</v>
      </c>
      <c r="G89" s="11">
        <v>3.2150747E-2</v>
      </c>
      <c r="H89" s="7">
        <f t="shared" si="6"/>
        <v>4000.0030372579999</v>
      </c>
      <c r="I89" s="7">
        <v>1770</v>
      </c>
      <c r="J89" s="16">
        <f t="shared" si="4"/>
        <v>7080005.3759466596</v>
      </c>
      <c r="K89" s="18" t="s">
        <v>33</v>
      </c>
    </row>
    <row r="90" spans="1:11" s="22" customFormat="1" ht="15.75" customHeight="1" x14ac:dyDescent="0.3">
      <c r="A90" s="3">
        <v>44168</v>
      </c>
      <c r="B90" s="24" t="s">
        <v>18</v>
      </c>
      <c r="C90" s="35" t="s">
        <v>9</v>
      </c>
      <c r="D90" s="31" t="s">
        <v>37</v>
      </c>
      <c r="E90" s="35" t="s">
        <v>10</v>
      </c>
      <c r="F90" s="9">
        <v>62207</v>
      </c>
      <c r="G90" s="8">
        <v>3.2150747E-2</v>
      </c>
      <c r="H90" s="25">
        <f t="shared" si="6"/>
        <v>2000.001518629</v>
      </c>
      <c r="I90" s="9">
        <v>1722.41</v>
      </c>
      <c r="J90" s="10">
        <f t="shared" si="4"/>
        <v>3444822.615701776</v>
      </c>
      <c r="K90" s="18" t="s">
        <v>33</v>
      </c>
    </row>
    <row r="91" spans="1:11" s="22" customFormat="1" ht="15.75" customHeight="1" x14ac:dyDescent="0.3">
      <c r="A91" s="4">
        <v>44173</v>
      </c>
      <c r="B91" s="24" t="s">
        <v>18</v>
      </c>
      <c r="C91" s="35" t="s">
        <v>9</v>
      </c>
      <c r="D91" s="31" t="s">
        <v>37</v>
      </c>
      <c r="E91" s="35" t="s">
        <v>10</v>
      </c>
      <c r="F91" s="7">
        <v>186622</v>
      </c>
      <c r="G91" s="11">
        <v>3.2150747E-2</v>
      </c>
      <c r="H91" s="26">
        <f t="shared" si="6"/>
        <v>6000.0367066340004</v>
      </c>
      <c r="I91" s="7">
        <v>1756.06</v>
      </c>
      <c r="J91" s="16">
        <f t="shared" si="4"/>
        <v>10536424.459051702</v>
      </c>
      <c r="K91" s="18" t="s">
        <v>33</v>
      </c>
    </row>
    <row r="92" spans="1:11" s="22" customFormat="1" ht="15.75" customHeight="1" x14ac:dyDescent="0.3">
      <c r="A92" s="4">
        <v>44180</v>
      </c>
      <c r="B92" s="24" t="s">
        <v>18</v>
      </c>
      <c r="C92" s="35" t="s">
        <v>9</v>
      </c>
      <c r="D92" s="31" t="s">
        <v>37</v>
      </c>
      <c r="E92" s="35" t="s">
        <v>10</v>
      </c>
      <c r="F92" s="7">
        <v>124414</v>
      </c>
      <c r="G92" s="11">
        <v>3.2150747E-2</v>
      </c>
      <c r="H92" s="26">
        <f t="shared" si="6"/>
        <v>4000.0030372579999</v>
      </c>
      <c r="I92" s="7">
        <v>1739.61</v>
      </c>
      <c r="J92" s="16">
        <f t="shared" si="4"/>
        <v>6958445.2836443884</v>
      </c>
      <c r="K92" s="18" t="s">
        <v>33</v>
      </c>
    </row>
    <row r="93" spans="1:11" s="22" customFormat="1" ht="15.75" customHeight="1" x14ac:dyDescent="0.3">
      <c r="A93" s="3">
        <v>44183</v>
      </c>
      <c r="B93" s="24" t="s">
        <v>18</v>
      </c>
      <c r="C93" s="35" t="s">
        <v>9</v>
      </c>
      <c r="D93" s="31" t="s">
        <v>37</v>
      </c>
      <c r="E93" s="35" t="s">
        <v>10</v>
      </c>
      <c r="F93" s="9">
        <v>62207</v>
      </c>
      <c r="G93" s="8">
        <v>3.2150747E-2</v>
      </c>
      <c r="H93" s="25">
        <f t="shared" si="6"/>
        <v>2000.001518629</v>
      </c>
      <c r="I93" s="9">
        <v>1850</v>
      </c>
      <c r="J93" s="10">
        <f t="shared" si="4"/>
        <v>3700002.80946365</v>
      </c>
      <c r="K93" s="18" t="s">
        <v>33</v>
      </c>
    </row>
    <row r="94" spans="1:11" s="22" customFormat="1" ht="15.75" customHeight="1" x14ac:dyDescent="0.3">
      <c r="A94" s="4">
        <v>44187</v>
      </c>
      <c r="B94" s="24" t="s">
        <v>18</v>
      </c>
      <c r="C94" s="35" t="s">
        <v>9</v>
      </c>
      <c r="D94" s="31" t="s">
        <v>37</v>
      </c>
      <c r="E94" s="35" t="s">
        <v>10</v>
      </c>
      <c r="F94" s="7">
        <v>62207</v>
      </c>
      <c r="G94" s="11">
        <v>3.2150747E-2</v>
      </c>
      <c r="H94" s="26">
        <f t="shared" si="6"/>
        <v>2000.001518629</v>
      </c>
      <c r="I94" s="7">
        <v>1771.9</v>
      </c>
      <c r="J94" s="16">
        <f t="shared" si="4"/>
        <v>3543802.6908587255</v>
      </c>
      <c r="K94" s="18" t="s">
        <v>33</v>
      </c>
    </row>
    <row r="95" spans="1:11" s="22" customFormat="1" ht="15.75" customHeight="1" x14ac:dyDescent="0.3">
      <c r="A95" s="3">
        <v>44193</v>
      </c>
      <c r="B95" s="24" t="s">
        <v>18</v>
      </c>
      <c r="C95" s="35" t="s">
        <v>9</v>
      </c>
      <c r="D95" s="31" t="s">
        <v>37</v>
      </c>
      <c r="E95" s="35" t="s">
        <v>10</v>
      </c>
      <c r="F95" s="9">
        <v>124414</v>
      </c>
      <c r="G95" s="8">
        <v>3.2150747E-2</v>
      </c>
      <c r="H95" s="9">
        <f t="shared" si="6"/>
        <v>4000.0030372579999</v>
      </c>
      <c r="I95" s="9">
        <v>1760.2</v>
      </c>
      <c r="J95" s="10">
        <f t="shared" si="4"/>
        <v>7040805.3461815314</v>
      </c>
      <c r="K95" s="18" t="s">
        <v>33</v>
      </c>
    </row>
    <row r="96" spans="1:11" s="22" customFormat="1" ht="15.75" customHeight="1" x14ac:dyDescent="0.3">
      <c r="A96" s="4">
        <v>44089</v>
      </c>
      <c r="B96" s="24" t="s">
        <v>40</v>
      </c>
      <c r="C96" s="35" t="s">
        <v>17</v>
      </c>
      <c r="D96" s="31" t="s">
        <v>37</v>
      </c>
      <c r="E96" s="36" t="s">
        <v>10</v>
      </c>
      <c r="F96" s="7">
        <v>21810</v>
      </c>
      <c r="G96" s="11">
        <v>3.2150747E-2</v>
      </c>
      <c r="H96" s="7">
        <f>+F96*G96</f>
        <v>701.20779206999998</v>
      </c>
      <c r="I96" s="7">
        <v>1845.7369999999999</v>
      </c>
      <c r="J96" s="7">
        <f t="shared" si="4"/>
        <v>1294245.1665119054</v>
      </c>
      <c r="K96" s="18" t="s">
        <v>31</v>
      </c>
    </row>
    <row r="97" spans="1:11" s="22" customFormat="1" ht="15.75" customHeight="1" x14ac:dyDescent="0.3">
      <c r="A97" s="3">
        <v>44152</v>
      </c>
      <c r="B97" s="24" t="s">
        <v>40</v>
      </c>
      <c r="C97" s="35" t="s">
        <v>17</v>
      </c>
      <c r="D97" s="31" t="s">
        <v>37</v>
      </c>
      <c r="E97" s="36" t="s">
        <v>10</v>
      </c>
      <c r="F97" s="9">
        <v>37383</v>
      </c>
      <c r="G97" s="8">
        <v>3.2150747E-2</v>
      </c>
      <c r="H97" s="9">
        <f>+F97*G97</f>
        <v>1201.891375101</v>
      </c>
      <c r="I97" s="29">
        <f>1889.05*0.94</f>
        <v>1775.7069999999999</v>
      </c>
      <c r="J97" s="9">
        <f t="shared" si="4"/>
        <v>2134206.9280064711</v>
      </c>
      <c r="K97" s="18" t="s">
        <v>31</v>
      </c>
    </row>
    <row r="98" spans="1:11" s="22" customFormat="1" ht="15.75" customHeight="1" x14ac:dyDescent="0.3">
      <c r="A98" s="4">
        <v>43858</v>
      </c>
      <c r="B98" s="24" t="s">
        <v>8</v>
      </c>
      <c r="C98" s="35" t="s">
        <v>9</v>
      </c>
      <c r="D98" s="31" t="s">
        <v>37</v>
      </c>
      <c r="E98" s="35" t="s">
        <v>10</v>
      </c>
      <c r="F98" s="7">
        <v>208391</v>
      </c>
      <c r="G98" s="11"/>
      <c r="H98" s="7">
        <v>6707.77</v>
      </c>
      <c r="I98" s="28">
        <v>1533.02</v>
      </c>
      <c r="J98" s="16">
        <f t="shared" ref="J98:J107" si="7">H98*I98*0.92</f>
        <v>9460493.9201680012</v>
      </c>
      <c r="K98" s="18" t="s">
        <v>11</v>
      </c>
    </row>
    <row r="99" spans="1:11" s="22" customFormat="1" ht="15.75" customHeight="1" x14ac:dyDescent="0.3">
      <c r="A99" s="3">
        <v>43889</v>
      </c>
      <c r="B99" s="24" t="s">
        <v>8</v>
      </c>
      <c r="C99" s="35" t="s">
        <v>9</v>
      </c>
      <c r="D99" s="31" t="s">
        <v>37</v>
      </c>
      <c r="E99" s="35" t="s">
        <v>10</v>
      </c>
      <c r="F99" s="9">
        <v>222649</v>
      </c>
      <c r="G99" s="8"/>
      <c r="H99" s="9">
        <v>7166.2089999999998</v>
      </c>
      <c r="I99" s="9">
        <v>1600.11</v>
      </c>
      <c r="J99" s="10">
        <f t="shared" si="7"/>
        <v>10549384.8683508</v>
      </c>
      <c r="K99" s="18" t="s">
        <v>11</v>
      </c>
    </row>
    <row r="100" spans="1:11" s="22" customFormat="1" ht="15.75" customHeight="1" x14ac:dyDescent="0.3">
      <c r="A100" s="4">
        <v>43942</v>
      </c>
      <c r="B100" s="24" t="s">
        <v>8</v>
      </c>
      <c r="C100" s="35" t="s">
        <v>9</v>
      </c>
      <c r="D100" s="31" t="s">
        <v>37</v>
      </c>
      <c r="E100" s="35" t="s">
        <v>10</v>
      </c>
      <c r="F100" s="7">
        <v>363056</v>
      </c>
      <c r="G100" s="11"/>
      <c r="H100" s="7">
        <v>11685.864</v>
      </c>
      <c r="I100" s="7">
        <v>1623.22</v>
      </c>
      <c r="J100" s="16">
        <f t="shared" si="7"/>
        <v>17451229.909113601</v>
      </c>
      <c r="K100" s="18" t="s">
        <v>11</v>
      </c>
    </row>
    <row r="101" spans="1:11" s="22" customFormat="1" ht="15.75" customHeight="1" x14ac:dyDescent="0.3">
      <c r="A101" s="3">
        <v>43984</v>
      </c>
      <c r="B101" s="24" t="s">
        <v>8</v>
      </c>
      <c r="C101" s="35" t="s">
        <v>9</v>
      </c>
      <c r="D101" s="31" t="s">
        <v>37</v>
      </c>
      <c r="E101" s="35" t="s">
        <v>10</v>
      </c>
      <c r="F101" s="9">
        <v>290596</v>
      </c>
      <c r="G101" s="8"/>
      <c r="H101" s="9">
        <v>9352.26</v>
      </c>
      <c r="I101" s="9">
        <v>1719.82</v>
      </c>
      <c r="J101" s="10">
        <f t="shared" si="7"/>
        <v>14797467.489744</v>
      </c>
      <c r="K101" s="18" t="s">
        <v>11</v>
      </c>
    </row>
    <row r="102" spans="1:11" s="22" customFormat="1" ht="15.75" customHeight="1" x14ac:dyDescent="0.3">
      <c r="A102" s="4">
        <v>44026</v>
      </c>
      <c r="B102" s="24" t="s">
        <v>8</v>
      </c>
      <c r="C102" s="35" t="s">
        <v>9</v>
      </c>
      <c r="D102" s="31" t="s">
        <v>37</v>
      </c>
      <c r="E102" s="35" t="s">
        <v>10</v>
      </c>
      <c r="F102" s="7">
        <v>314414</v>
      </c>
      <c r="G102" s="12"/>
      <c r="H102" s="7">
        <v>10120.959999999999</v>
      </c>
      <c r="I102" s="7">
        <v>1746.31</v>
      </c>
      <c r="J102" s="16">
        <f t="shared" si="7"/>
        <v>16260386.964991998</v>
      </c>
      <c r="K102" s="18" t="s">
        <v>11</v>
      </c>
    </row>
    <row r="103" spans="1:11" s="22" customFormat="1" ht="15.75" customHeight="1" x14ac:dyDescent="0.3">
      <c r="A103" s="4">
        <v>44047</v>
      </c>
      <c r="B103" s="24" t="s">
        <v>8</v>
      </c>
      <c r="C103" s="35" t="s">
        <v>9</v>
      </c>
      <c r="D103" s="31" t="s">
        <v>37</v>
      </c>
      <c r="E103" s="35" t="s">
        <v>10</v>
      </c>
      <c r="F103" s="7">
        <v>180241.4</v>
      </c>
      <c r="G103" s="11"/>
      <c r="H103" s="7">
        <v>5806.07</v>
      </c>
      <c r="I103" s="7">
        <v>1858.39</v>
      </c>
      <c r="J103" s="16">
        <f t="shared" si="7"/>
        <v>9926747.0331160016</v>
      </c>
      <c r="K103" s="18" t="s">
        <v>11</v>
      </c>
    </row>
    <row r="104" spans="1:11" s="22" customFormat="1" ht="15.75" customHeight="1" x14ac:dyDescent="0.3">
      <c r="A104" s="3">
        <v>44082</v>
      </c>
      <c r="B104" s="24" t="s">
        <v>8</v>
      </c>
      <c r="C104" s="35" t="s">
        <v>9</v>
      </c>
      <c r="D104" s="31" t="s">
        <v>37</v>
      </c>
      <c r="E104" s="35" t="s">
        <v>10</v>
      </c>
      <c r="F104" s="9">
        <v>256901.6</v>
      </c>
      <c r="G104" s="8"/>
      <c r="H104" s="9">
        <v>8269.75</v>
      </c>
      <c r="I104" s="9">
        <v>1980.77</v>
      </c>
      <c r="J104" s="10">
        <f t="shared" si="7"/>
        <v>15070034.890900001</v>
      </c>
      <c r="K104" s="18" t="s">
        <v>11</v>
      </c>
    </row>
    <row r="105" spans="1:11" s="22" customFormat="1" ht="15.75" customHeight="1" x14ac:dyDescent="0.3">
      <c r="A105" s="4">
        <v>44124</v>
      </c>
      <c r="B105" s="24" t="s">
        <v>8</v>
      </c>
      <c r="C105" s="35" t="s">
        <v>9</v>
      </c>
      <c r="D105" s="31" t="s">
        <v>37</v>
      </c>
      <c r="E105" s="35" t="s">
        <v>10</v>
      </c>
      <c r="F105" s="7">
        <v>399368.9</v>
      </c>
      <c r="G105" s="11"/>
      <c r="H105" s="7">
        <v>12851.91</v>
      </c>
      <c r="I105" s="7">
        <v>1920.31</v>
      </c>
      <c r="J105" s="16">
        <f t="shared" si="7"/>
        <v>22705279.188731998</v>
      </c>
      <c r="K105" s="18" t="s">
        <v>11</v>
      </c>
    </row>
    <row r="106" spans="1:11" s="22" customFormat="1" ht="15.75" customHeight="1" x14ac:dyDescent="0.3">
      <c r="A106" s="4">
        <v>44159</v>
      </c>
      <c r="B106" s="24" t="s">
        <v>8</v>
      </c>
      <c r="C106" s="35" t="s">
        <v>9</v>
      </c>
      <c r="D106" s="31" t="s">
        <v>37</v>
      </c>
      <c r="E106" s="35" t="s">
        <v>10</v>
      </c>
      <c r="F106" s="13">
        <v>314224.40000000002</v>
      </c>
      <c r="G106" s="12"/>
      <c r="H106" s="7">
        <v>10109.61</v>
      </c>
      <c r="I106" s="13">
        <v>1906.23</v>
      </c>
      <c r="J106" s="16">
        <f t="shared" si="7"/>
        <v>17729542.520676002</v>
      </c>
      <c r="K106" s="18" t="s">
        <v>11</v>
      </c>
    </row>
    <row r="107" spans="1:11" s="22" customFormat="1" ht="15.75" customHeight="1" x14ac:dyDescent="0.3">
      <c r="A107" s="3">
        <v>44187</v>
      </c>
      <c r="B107" s="24" t="s">
        <v>8</v>
      </c>
      <c r="C107" s="35" t="s">
        <v>9</v>
      </c>
      <c r="D107" s="31" t="s">
        <v>37</v>
      </c>
      <c r="E107" s="35" t="s">
        <v>10</v>
      </c>
      <c r="F107" s="15">
        <v>267549.8</v>
      </c>
      <c r="G107" s="14"/>
      <c r="H107" s="9">
        <v>8609.91</v>
      </c>
      <c r="I107" s="15">
        <v>1839.25</v>
      </c>
      <c r="J107" s="10">
        <f t="shared" si="7"/>
        <v>14568914.8101</v>
      </c>
      <c r="K107" s="18" t="s">
        <v>11</v>
      </c>
    </row>
    <row r="108" spans="1:11" s="22" customFormat="1" ht="15.75" customHeight="1" x14ac:dyDescent="0.3">
      <c r="A108" s="4">
        <v>43832</v>
      </c>
      <c r="B108" s="24" t="s">
        <v>13</v>
      </c>
      <c r="C108" s="35" t="s">
        <v>9</v>
      </c>
      <c r="D108" s="31" t="s">
        <v>37</v>
      </c>
      <c r="E108" s="35" t="s">
        <v>12</v>
      </c>
      <c r="F108" s="7">
        <v>149121</v>
      </c>
      <c r="G108" s="11">
        <v>3.2150747E-2</v>
      </c>
      <c r="H108" s="7">
        <f t="shared" ref="H108:H113" si="8">F108*G108</f>
        <v>4794.3515433869998</v>
      </c>
      <c r="I108" s="7">
        <v>1420.203</v>
      </c>
      <c r="J108" s="16">
        <f t="shared" ref="J108:J132" si="9">+H108*I108</f>
        <v>6808952.4449728467</v>
      </c>
      <c r="K108" s="23" t="s">
        <v>26</v>
      </c>
    </row>
    <row r="109" spans="1:11" s="22" customFormat="1" ht="15.75" customHeight="1" x14ac:dyDescent="0.3">
      <c r="A109" s="3">
        <v>43851</v>
      </c>
      <c r="B109" s="24" t="s">
        <v>13</v>
      </c>
      <c r="C109" s="35" t="s">
        <v>9</v>
      </c>
      <c r="D109" s="31" t="s">
        <v>37</v>
      </c>
      <c r="E109" s="35" t="s">
        <v>12</v>
      </c>
      <c r="F109" s="9">
        <v>149089</v>
      </c>
      <c r="G109" s="8">
        <v>3.2150747E-2</v>
      </c>
      <c r="H109" s="9">
        <f t="shared" si="8"/>
        <v>4793.3227194829997</v>
      </c>
      <c r="I109" s="9">
        <v>1450.94</v>
      </c>
      <c r="J109" s="10">
        <f t="shared" si="9"/>
        <v>6954823.6666066637</v>
      </c>
      <c r="K109" s="23" t="s">
        <v>26</v>
      </c>
    </row>
    <row r="110" spans="1:11" s="22" customFormat="1" ht="15.75" customHeight="1" x14ac:dyDescent="0.3">
      <c r="A110" s="3">
        <v>43859</v>
      </c>
      <c r="B110" s="24" t="s">
        <v>13</v>
      </c>
      <c r="C110" s="35" t="s">
        <v>9</v>
      </c>
      <c r="D110" s="31" t="s">
        <v>37</v>
      </c>
      <c r="E110" s="35" t="s">
        <v>12</v>
      </c>
      <c r="F110" s="9">
        <v>149091</v>
      </c>
      <c r="G110" s="8">
        <v>3.2150747E-2</v>
      </c>
      <c r="H110" s="9">
        <f t="shared" si="8"/>
        <v>4793.3870209770002</v>
      </c>
      <c r="I110" s="9">
        <v>1463.31</v>
      </c>
      <c r="J110" s="10">
        <f t="shared" si="9"/>
        <v>7014211.161665854</v>
      </c>
      <c r="K110" s="23" t="s">
        <v>26</v>
      </c>
    </row>
    <row r="111" spans="1:11" s="22" customFormat="1" ht="15.75" customHeight="1" x14ac:dyDescent="0.3">
      <c r="A111" s="4">
        <v>43866</v>
      </c>
      <c r="B111" s="24" t="s">
        <v>13</v>
      </c>
      <c r="C111" s="35" t="s">
        <v>9</v>
      </c>
      <c r="D111" s="31" t="s">
        <v>37</v>
      </c>
      <c r="E111" s="35" t="s">
        <v>12</v>
      </c>
      <c r="F111" s="7">
        <v>149102</v>
      </c>
      <c r="G111" s="11">
        <v>3.2150747E-2</v>
      </c>
      <c r="H111" s="7">
        <f t="shared" si="8"/>
        <v>4793.7406791940002</v>
      </c>
      <c r="I111" s="7">
        <v>1465.46</v>
      </c>
      <c r="J111" s="16">
        <f t="shared" si="9"/>
        <v>7025035.2157316394</v>
      </c>
      <c r="K111" s="18" t="s">
        <v>33</v>
      </c>
    </row>
    <row r="112" spans="1:11" s="22" customFormat="1" ht="15.75" customHeight="1" x14ac:dyDescent="0.3">
      <c r="A112" s="3">
        <v>43880</v>
      </c>
      <c r="B112" s="24" t="s">
        <v>13</v>
      </c>
      <c r="C112" s="35" t="s">
        <v>9</v>
      </c>
      <c r="D112" s="31" t="s">
        <v>37</v>
      </c>
      <c r="E112" s="35" t="s">
        <v>12</v>
      </c>
      <c r="F112" s="9">
        <v>149073</v>
      </c>
      <c r="G112" s="8">
        <v>3.2150747E-2</v>
      </c>
      <c r="H112" s="9">
        <f t="shared" si="8"/>
        <v>4792.8083075309996</v>
      </c>
      <c r="I112" s="9">
        <v>1512.93</v>
      </c>
      <c r="J112" s="10">
        <f t="shared" si="9"/>
        <v>7251183.4727128753</v>
      </c>
      <c r="K112" s="18" t="s">
        <v>33</v>
      </c>
    </row>
    <row r="113" spans="1:11" s="22" customFormat="1" ht="15.75" customHeight="1" x14ac:dyDescent="0.3">
      <c r="A113" s="4">
        <v>43901</v>
      </c>
      <c r="B113" s="24" t="s">
        <v>13</v>
      </c>
      <c r="C113" s="35" t="s">
        <v>9</v>
      </c>
      <c r="D113" s="31" t="s">
        <v>37</v>
      </c>
      <c r="E113" s="35" t="s">
        <v>12</v>
      </c>
      <c r="F113" s="7">
        <v>149139</v>
      </c>
      <c r="G113" s="11">
        <v>3.2150747E-2</v>
      </c>
      <c r="H113" s="7">
        <f t="shared" si="8"/>
        <v>4794.9302568330004</v>
      </c>
      <c r="I113" s="7">
        <v>1566.8</v>
      </c>
      <c r="J113" s="16">
        <f t="shared" si="9"/>
        <v>7512696.7264059447</v>
      </c>
      <c r="K113" s="18" t="s">
        <v>33</v>
      </c>
    </row>
    <row r="114" spans="1:11" s="22" customFormat="1" ht="15.75" customHeight="1" x14ac:dyDescent="0.3">
      <c r="A114" s="3">
        <v>43921</v>
      </c>
      <c r="B114" s="24" t="s">
        <v>13</v>
      </c>
      <c r="C114" s="35" t="s">
        <v>9</v>
      </c>
      <c r="D114" s="31" t="s">
        <v>37</v>
      </c>
      <c r="E114" s="35" t="s">
        <v>12</v>
      </c>
      <c r="F114" s="9">
        <v>149114</v>
      </c>
      <c r="G114" s="8">
        <v>3.2150747E-2</v>
      </c>
      <c r="H114" s="25">
        <v>4794.13</v>
      </c>
      <c r="I114" s="9">
        <v>1512.41</v>
      </c>
      <c r="J114" s="10">
        <f t="shared" si="9"/>
        <v>7250690.1533000004</v>
      </c>
      <c r="K114" s="18" t="s">
        <v>33</v>
      </c>
    </row>
    <row r="115" spans="1:11" s="22" customFormat="1" ht="15.75" customHeight="1" x14ac:dyDescent="0.3">
      <c r="A115" s="3">
        <v>43936</v>
      </c>
      <c r="B115" s="24" t="s">
        <v>13</v>
      </c>
      <c r="C115" s="35" t="s">
        <v>9</v>
      </c>
      <c r="D115" s="31" t="s">
        <v>37</v>
      </c>
      <c r="E115" s="35" t="s">
        <v>12</v>
      </c>
      <c r="F115" s="9">
        <v>149087</v>
      </c>
      <c r="G115" s="8">
        <v>3.2150747E-2</v>
      </c>
      <c r="H115" s="9">
        <f>F115*G115</f>
        <v>4793.258417989</v>
      </c>
      <c r="I115" s="9">
        <v>1615.53</v>
      </c>
      <c r="J115" s="10">
        <f t="shared" si="9"/>
        <v>7743652.7720137695</v>
      </c>
      <c r="K115" s="18" t="s">
        <v>27</v>
      </c>
    </row>
    <row r="116" spans="1:11" s="22" customFormat="1" ht="15.75" customHeight="1" x14ac:dyDescent="0.3">
      <c r="A116" s="3">
        <v>43948</v>
      </c>
      <c r="B116" s="24" t="s">
        <v>13</v>
      </c>
      <c r="C116" s="35" t="s">
        <v>9</v>
      </c>
      <c r="D116" s="31" t="s">
        <v>37</v>
      </c>
      <c r="E116" s="35" t="s">
        <v>12</v>
      </c>
      <c r="F116" s="9">
        <v>149136</v>
      </c>
      <c r="G116" s="8">
        <v>3.2150747E-2</v>
      </c>
      <c r="H116" s="9">
        <f>F116*G116</f>
        <v>4794.833804592</v>
      </c>
      <c r="I116" s="9">
        <v>1614.22</v>
      </c>
      <c r="J116" s="10">
        <f t="shared" si="9"/>
        <v>7739916.6240484985</v>
      </c>
      <c r="K116" s="18" t="s">
        <v>33</v>
      </c>
    </row>
    <row r="117" spans="1:11" s="22" customFormat="1" ht="15.75" customHeight="1" x14ac:dyDescent="0.3">
      <c r="A117" s="3">
        <v>43955</v>
      </c>
      <c r="B117" s="24" t="s">
        <v>13</v>
      </c>
      <c r="C117" s="35" t="s">
        <v>9</v>
      </c>
      <c r="D117" s="31" t="s">
        <v>37</v>
      </c>
      <c r="E117" s="35" t="s">
        <v>12</v>
      </c>
      <c r="F117" s="9">
        <v>149100</v>
      </c>
      <c r="G117" s="8">
        <v>3.2150747E-2</v>
      </c>
      <c r="H117" s="9">
        <f>+F117*G117</f>
        <v>4793.6763776999996</v>
      </c>
      <c r="I117" s="9">
        <v>1606.55</v>
      </c>
      <c r="J117" s="10">
        <f t="shared" si="9"/>
        <v>7701280.7845939342</v>
      </c>
      <c r="K117" s="18" t="s">
        <v>33</v>
      </c>
    </row>
    <row r="118" spans="1:11" s="22" customFormat="1" ht="15.75" customHeight="1" x14ac:dyDescent="0.3">
      <c r="A118" s="3">
        <v>43969</v>
      </c>
      <c r="B118" s="24" t="s">
        <v>13</v>
      </c>
      <c r="C118" s="35" t="s">
        <v>9</v>
      </c>
      <c r="D118" s="31" t="s">
        <v>37</v>
      </c>
      <c r="E118" s="35" t="s">
        <v>12</v>
      </c>
      <c r="F118" s="9">
        <v>149117</v>
      </c>
      <c r="G118" s="8">
        <v>3.2150747E-2</v>
      </c>
      <c r="H118" s="9">
        <f>+F118*G118</f>
        <v>4794.2229403990004</v>
      </c>
      <c r="I118" s="9">
        <v>1651.49</v>
      </c>
      <c r="J118" s="10">
        <f t="shared" si="9"/>
        <v>7917611.2438395452</v>
      </c>
      <c r="K118" s="18" t="s">
        <v>33</v>
      </c>
    </row>
    <row r="119" spans="1:11" s="22" customFormat="1" ht="15.75" customHeight="1" x14ac:dyDescent="0.3">
      <c r="A119" s="4">
        <v>43984</v>
      </c>
      <c r="B119" s="24" t="s">
        <v>13</v>
      </c>
      <c r="C119" s="35" t="s">
        <v>9</v>
      </c>
      <c r="D119" s="31" t="s">
        <v>37</v>
      </c>
      <c r="E119" s="35" t="s">
        <v>12</v>
      </c>
      <c r="F119" s="7">
        <v>149119</v>
      </c>
      <c r="G119" s="11">
        <v>3.2150747E-2</v>
      </c>
      <c r="H119" s="7">
        <f t="shared" ref="H119:H131" si="10">F119*G119</f>
        <v>4794.2872418930001</v>
      </c>
      <c r="I119" s="7">
        <f>1742.15*0.94</f>
        <v>1637.6210000000001</v>
      </c>
      <c r="J119" s="16">
        <f t="shared" si="9"/>
        <v>7851225.4673560569</v>
      </c>
      <c r="K119" s="18" t="s">
        <v>33</v>
      </c>
    </row>
    <row r="120" spans="1:11" s="22" customFormat="1" ht="15.75" customHeight="1" x14ac:dyDescent="0.3">
      <c r="A120" s="4">
        <v>43997</v>
      </c>
      <c r="B120" s="24" t="s">
        <v>13</v>
      </c>
      <c r="C120" s="35" t="s">
        <v>9</v>
      </c>
      <c r="D120" s="31" t="s">
        <v>37</v>
      </c>
      <c r="E120" s="35" t="s">
        <v>12</v>
      </c>
      <c r="F120" s="7">
        <v>149098</v>
      </c>
      <c r="G120" s="11">
        <v>3.2150747E-2</v>
      </c>
      <c r="H120" s="7">
        <f t="shared" si="10"/>
        <v>4793.612076206</v>
      </c>
      <c r="I120" s="7">
        <f>1710.45*0.94</f>
        <v>1607.8229999999999</v>
      </c>
      <c r="J120" s="16">
        <f t="shared" si="9"/>
        <v>7707279.7492017588</v>
      </c>
      <c r="K120" s="18" t="s">
        <v>33</v>
      </c>
    </row>
    <row r="121" spans="1:11" s="22" customFormat="1" ht="15.75" customHeight="1" x14ac:dyDescent="0.3">
      <c r="A121" s="4">
        <v>44011</v>
      </c>
      <c r="B121" s="24" t="s">
        <v>13</v>
      </c>
      <c r="C121" s="35" t="s">
        <v>9</v>
      </c>
      <c r="D121" s="31" t="s">
        <v>37</v>
      </c>
      <c r="E121" s="35" t="s">
        <v>12</v>
      </c>
      <c r="F121" s="7">
        <v>149123</v>
      </c>
      <c r="G121" s="11">
        <v>3.2150747E-2</v>
      </c>
      <c r="H121" s="7">
        <f t="shared" si="10"/>
        <v>4794.4158448810003</v>
      </c>
      <c r="I121" s="7">
        <v>1665.3</v>
      </c>
      <c r="J121" s="16">
        <f t="shared" si="9"/>
        <v>7984140.7064803299</v>
      </c>
      <c r="K121" s="18" t="s">
        <v>33</v>
      </c>
    </row>
    <row r="122" spans="1:11" s="22" customFormat="1" ht="15.75" customHeight="1" x14ac:dyDescent="0.3">
      <c r="A122" s="3">
        <v>44033</v>
      </c>
      <c r="B122" s="24" t="s">
        <v>13</v>
      </c>
      <c r="C122" s="35" t="s">
        <v>9</v>
      </c>
      <c r="D122" s="31" t="s">
        <v>37</v>
      </c>
      <c r="E122" s="35" t="s">
        <v>12</v>
      </c>
      <c r="F122" s="9">
        <v>149101</v>
      </c>
      <c r="G122" s="8">
        <v>3.2150747E-2</v>
      </c>
      <c r="H122" s="9">
        <f t="shared" si="10"/>
        <v>4793.7085284470004</v>
      </c>
      <c r="I122" s="27">
        <f>1842.55*0.94</f>
        <v>1731.9969999999998</v>
      </c>
      <c r="J122" s="10">
        <f t="shared" si="9"/>
        <v>8302688.7901446186</v>
      </c>
      <c r="K122" s="18" t="s">
        <v>33</v>
      </c>
    </row>
    <row r="123" spans="1:11" s="22" customFormat="1" ht="15.75" customHeight="1" x14ac:dyDescent="0.3">
      <c r="A123" s="4">
        <v>44047</v>
      </c>
      <c r="B123" s="24" t="s">
        <v>13</v>
      </c>
      <c r="C123" s="35" t="s">
        <v>9</v>
      </c>
      <c r="D123" s="31" t="s">
        <v>37</v>
      </c>
      <c r="E123" s="35" t="s">
        <v>12</v>
      </c>
      <c r="F123" s="7">
        <v>149100</v>
      </c>
      <c r="G123" s="11">
        <v>3.2150747E-2</v>
      </c>
      <c r="H123" s="7">
        <f t="shared" si="10"/>
        <v>4793.6763776999996</v>
      </c>
      <c r="I123" s="7">
        <v>1859.2259999999999</v>
      </c>
      <c r="J123" s="16">
        <f t="shared" si="9"/>
        <v>8912527.7570056599</v>
      </c>
      <c r="K123" s="18" t="s">
        <v>33</v>
      </c>
    </row>
    <row r="124" spans="1:11" s="22" customFormat="1" ht="15.75" customHeight="1" x14ac:dyDescent="0.3">
      <c r="A124" s="4">
        <v>44054</v>
      </c>
      <c r="B124" s="24" t="s">
        <v>13</v>
      </c>
      <c r="C124" s="35" t="s">
        <v>9</v>
      </c>
      <c r="D124" s="31" t="s">
        <v>37</v>
      </c>
      <c r="E124" s="35" t="s">
        <v>12</v>
      </c>
      <c r="F124" s="7">
        <v>149126</v>
      </c>
      <c r="G124" s="11">
        <v>3.2150747E-2</v>
      </c>
      <c r="H124" s="7">
        <f t="shared" si="10"/>
        <v>4794.5122971219998</v>
      </c>
      <c r="I124" s="7">
        <v>1876.8039999999999</v>
      </c>
      <c r="J124" s="16">
        <f t="shared" si="9"/>
        <v>8998359.8572877571</v>
      </c>
      <c r="K124" s="18" t="s">
        <v>33</v>
      </c>
    </row>
    <row r="125" spans="1:11" s="22" customFormat="1" ht="15.75" customHeight="1" x14ac:dyDescent="0.3">
      <c r="A125" s="4">
        <v>44075</v>
      </c>
      <c r="B125" s="20" t="s">
        <v>13</v>
      </c>
      <c r="C125" s="37" t="s">
        <v>9</v>
      </c>
      <c r="D125" s="31" t="s">
        <v>37</v>
      </c>
      <c r="E125" s="37" t="s">
        <v>12</v>
      </c>
      <c r="F125" s="7">
        <v>149136</v>
      </c>
      <c r="G125" s="11">
        <v>3.2150747E-2</v>
      </c>
      <c r="H125" s="26">
        <f t="shared" si="10"/>
        <v>4794.833804592</v>
      </c>
      <c r="I125" s="7">
        <v>1868.673</v>
      </c>
      <c r="J125" s="16">
        <f t="shared" si="9"/>
        <v>8959976.4701283462</v>
      </c>
      <c r="K125" s="18" t="s">
        <v>33</v>
      </c>
    </row>
    <row r="126" spans="1:11" s="22" customFormat="1" ht="15.75" customHeight="1" x14ac:dyDescent="0.3">
      <c r="A126" s="3">
        <v>44095</v>
      </c>
      <c r="B126" s="20" t="s">
        <v>13</v>
      </c>
      <c r="C126" s="37" t="s">
        <v>9</v>
      </c>
      <c r="D126" s="31" t="s">
        <v>37</v>
      </c>
      <c r="E126" s="37" t="s">
        <v>12</v>
      </c>
      <c r="F126" s="9">
        <v>149170</v>
      </c>
      <c r="G126" s="8">
        <v>3.2150747E-2</v>
      </c>
      <c r="H126" s="9">
        <f t="shared" si="10"/>
        <v>4795.9269299899997</v>
      </c>
      <c r="I126" s="9">
        <v>1815.046</v>
      </c>
      <c r="J126" s="10">
        <f t="shared" si="9"/>
        <v>8704827.990570629</v>
      </c>
      <c r="K126" s="18" t="s">
        <v>33</v>
      </c>
    </row>
    <row r="127" spans="1:11" s="22" customFormat="1" ht="15.75" customHeight="1" x14ac:dyDescent="0.3">
      <c r="A127" s="4">
        <v>44116</v>
      </c>
      <c r="B127" s="20" t="s">
        <v>13</v>
      </c>
      <c r="C127" s="37" t="s">
        <v>9</v>
      </c>
      <c r="D127" s="31" t="s">
        <v>37</v>
      </c>
      <c r="E127" s="37" t="s">
        <v>12</v>
      </c>
      <c r="F127" s="7">
        <v>149173</v>
      </c>
      <c r="G127" s="11">
        <v>3.2150747E-2</v>
      </c>
      <c r="H127" s="7">
        <f t="shared" si="10"/>
        <v>4796.0233822310001</v>
      </c>
      <c r="I127" s="7">
        <v>1809.9699999999998</v>
      </c>
      <c r="J127" s="16">
        <f t="shared" si="9"/>
        <v>8680658.4411366433</v>
      </c>
      <c r="K127" s="18" t="s">
        <v>33</v>
      </c>
    </row>
    <row r="128" spans="1:11" s="22" customFormat="1" ht="15.75" customHeight="1" x14ac:dyDescent="0.3">
      <c r="A128" s="3">
        <v>44138</v>
      </c>
      <c r="B128" s="20" t="s">
        <v>13</v>
      </c>
      <c r="C128" s="37" t="s">
        <v>9</v>
      </c>
      <c r="D128" s="31" t="s">
        <v>37</v>
      </c>
      <c r="E128" s="37" t="s">
        <v>12</v>
      </c>
      <c r="F128" s="9">
        <v>149147</v>
      </c>
      <c r="G128" s="8">
        <v>3.2150747E-2</v>
      </c>
      <c r="H128" s="9">
        <f t="shared" si="10"/>
        <v>4795.187462809</v>
      </c>
      <c r="I128" s="15">
        <v>1793.8019999999999</v>
      </c>
      <c r="J128" s="10">
        <f t="shared" si="9"/>
        <v>8601616.8611617088</v>
      </c>
      <c r="K128" s="18" t="s">
        <v>33</v>
      </c>
    </row>
    <row r="129" spans="1:11" s="22" customFormat="1" ht="15.75" customHeight="1" x14ac:dyDescent="0.3">
      <c r="A129" s="3">
        <v>44145</v>
      </c>
      <c r="B129" s="24" t="s">
        <v>13</v>
      </c>
      <c r="C129" s="35" t="s">
        <v>9</v>
      </c>
      <c r="D129" s="31" t="s">
        <v>37</v>
      </c>
      <c r="E129" s="35" t="s">
        <v>12</v>
      </c>
      <c r="F129" s="9">
        <v>149154</v>
      </c>
      <c r="G129" s="8">
        <v>3.2150747E-2</v>
      </c>
      <c r="H129" s="9">
        <f t="shared" si="10"/>
        <v>4795.4125180379997</v>
      </c>
      <c r="I129" s="15">
        <v>1765.9779999999998</v>
      </c>
      <c r="J129" s="10">
        <f t="shared" si="9"/>
        <v>8468593.00777971</v>
      </c>
      <c r="K129" s="18" t="s">
        <v>33</v>
      </c>
    </row>
    <row r="130" spans="1:11" s="22" customFormat="1" ht="15.75" customHeight="1" x14ac:dyDescent="0.3">
      <c r="A130" s="4">
        <v>44172</v>
      </c>
      <c r="B130" s="24" t="s">
        <v>13</v>
      </c>
      <c r="C130" s="35" t="s">
        <v>9</v>
      </c>
      <c r="D130" s="31" t="s">
        <v>37</v>
      </c>
      <c r="E130" s="35" t="s">
        <v>12</v>
      </c>
      <c r="F130" s="7">
        <v>117222</v>
      </c>
      <c r="G130" s="11">
        <v>3.2150747E-2</v>
      </c>
      <c r="H130" s="7">
        <f t="shared" si="10"/>
        <v>3768.7748648340003</v>
      </c>
      <c r="I130" s="7">
        <v>1748.35</v>
      </c>
      <c r="J130" s="16">
        <f t="shared" si="9"/>
        <v>6589137.534932524</v>
      </c>
      <c r="K130" s="18" t="s">
        <v>33</v>
      </c>
    </row>
    <row r="131" spans="1:11" s="22" customFormat="1" ht="15.75" customHeight="1" x14ac:dyDescent="0.3">
      <c r="A131" s="3">
        <v>44179</v>
      </c>
      <c r="B131" s="24" t="s">
        <v>13</v>
      </c>
      <c r="C131" s="35" t="s">
        <v>9</v>
      </c>
      <c r="D131" s="31" t="s">
        <v>37</v>
      </c>
      <c r="E131" s="35" t="s">
        <v>12</v>
      </c>
      <c r="F131" s="9">
        <v>149148</v>
      </c>
      <c r="G131" s="8">
        <v>3.2150747E-2</v>
      </c>
      <c r="H131" s="9">
        <f t="shared" si="10"/>
        <v>4795.2196135559998</v>
      </c>
      <c r="I131" s="9">
        <v>1721.28</v>
      </c>
      <c r="J131" s="10">
        <f t="shared" si="9"/>
        <v>8253915.6164216716</v>
      </c>
      <c r="K131" s="18" t="s">
        <v>33</v>
      </c>
    </row>
    <row r="132" spans="1:11" s="22" customFormat="1" ht="15.75" customHeight="1" x14ac:dyDescent="0.3">
      <c r="A132" s="4">
        <v>43845</v>
      </c>
      <c r="B132" s="24" t="s">
        <v>36</v>
      </c>
      <c r="C132" s="35" t="s">
        <v>17</v>
      </c>
      <c r="D132" s="31" t="s">
        <v>37</v>
      </c>
      <c r="E132" s="36" t="s">
        <v>10</v>
      </c>
      <c r="F132" s="7">
        <v>36760</v>
      </c>
      <c r="G132" s="11">
        <v>3.2150747E-2</v>
      </c>
      <c r="H132" s="7">
        <f t="shared" ref="H132:H148" si="11">+F132*G132</f>
        <v>1181.8614597200001</v>
      </c>
      <c r="I132" s="7">
        <v>1448.94</v>
      </c>
      <c r="J132" s="7">
        <f t="shared" si="9"/>
        <v>1712446.3434466969</v>
      </c>
      <c r="K132" s="18" t="s">
        <v>30</v>
      </c>
    </row>
    <row r="133" spans="1:11" s="22" customFormat="1" ht="15.75" customHeight="1" x14ac:dyDescent="0.3">
      <c r="A133" s="3">
        <v>43860</v>
      </c>
      <c r="B133" s="24" t="s">
        <v>36</v>
      </c>
      <c r="C133" s="35" t="s">
        <v>17</v>
      </c>
      <c r="D133" s="31" t="s">
        <v>37</v>
      </c>
      <c r="E133" s="36" t="s">
        <v>10</v>
      </c>
      <c r="F133" s="9">
        <v>24650</v>
      </c>
      <c r="G133" s="8">
        <v>3.2150747E-2</v>
      </c>
      <c r="H133" s="9">
        <f t="shared" si="11"/>
        <v>792.51591355000005</v>
      </c>
      <c r="I133" s="9">
        <v>1469.77</v>
      </c>
      <c r="J133" s="9">
        <f>+H133*1469.77</f>
        <v>1164816.1142583836</v>
      </c>
      <c r="K133" s="18" t="s">
        <v>30</v>
      </c>
    </row>
    <row r="134" spans="1:11" s="22" customFormat="1" ht="15.75" customHeight="1" x14ac:dyDescent="0.3">
      <c r="A134" s="3">
        <v>43880</v>
      </c>
      <c r="B134" s="24" t="s">
        <v>36</v>
      </c>
      <c r="C134" s="35" t="s">
        <v>17</v>
      </c>
      <c r="D134" s="31" t="s">
        <v>37</v>
      </c>
      <c r="E134" s="36" t="s">
        <v>10</v>
      </c>
      <c r="F134" s="9">
        <v>25551</v>
      </c>
      <c r="G134" s="8">
        <v>3.2150747E-2</v>
      </c>
      <c r="H134" s="9">
        <f t="shared" si="11"/>
        <v>821.48373659699996</v>
      </c>
      <c r="I134" s="9">
        <v>1512.93</v>
      </c>
      <c r="J134" s="9">
        <f t="shared" ref="J134:J148" si="12">+H134*I134</f>
        <v>1242847.3896096991</v>
      </c>
      <c r="K134" s="18" t="s">
        <v>30</v>
      </c>
    </row>
    <row r="135" spans="1:11" s="22" customFormat="1" ht="15.75" customHeight="1" x14ac:dyDescent="0.3">
      <c r="A135" s="4">
        <v>43888</v>
      </c>
      <c r="B135" s="24" t="s">
        <v>36</v>
      </c>
      <c r="C135" s="35" t="s">
        <v>17</v>
      </c>
      <c r="D135" s="31" t="s">
        <v>37</v>
      </c>
      <c r="E135" s="36" t="s">
        <v>10</v>
      </c>
      <c r="F135" s="7">
        <v>23798</v>
      </c>
      <c r="G135" s="11">
        <v>3.2150747E-2</v>
      </c>
      <c r="H135" s="7">
        <f t="shared" si="11"/>
        <v>765.123477106</v>
      </c>
      <c r="I135" s="7">
        <v>1552.88</v>
      </c>
      <c r="J135" s="7">
        <f t="shared" si="12"/>
        <v>1188144.9451283654</v>
      </c>
      <c r="K135" s="18" t="s">
        <v>30</v>
      </c>
    </row>
    <row r="136" spans="1:11" s="22" customFormat="1" ht="15.75" customHeight="1" x14ac:dyDescent="0.3">
      <c r="A136" s="3">
        <v>43963</v>
      </c>
      <c r="B136" s="24" t="s">
        <v>36</v>
      </c>
      <c r="C136" s="35" t="s">
        <v>17</v>
      </c>
      <c r="D136" s="31" t="s">
        <v>37</v>
      </c>
      <c r="E136" s="36" t="s">
        <v>10</v>
      </c>
      <c r="F136" s="9">
        <v>61723</v>
      </c>
      <c r="G136" s="8">
        <v>3.2150747E-2</v>
      </c>
      <c r="H136" s="9">
        <f t="shared" si="11"/>
        <v>1984.440557081</v>
      </c>
      <c r="I136" s="9">
        <v>1601.24</v>
      </c>
      <c r="J136" s="9">
        <f t="shared" si="12"/>
        <v>3177565.5976203806</v>
      </c>
      <c r="K136" s="18" t="s">
        <v>33</v>
      </c>
    </row>
    <row r="137" spans="1:11" s="22" customFormat="1" ht="15.75" customHeight="1" x14ac:dyDescent="0.3">
      <c r="A137" s="4">
        <v>43991</v>
      </c>
      <c r="B137" s="24" t="s">
        <v>36</v>
      </c>
      <c r="C137" s="35" t="s">
        <v>17</v>
      </c>
      <c r="D137" s="31" t="s">
        <v>37</v>
      </c>
      <c r="E137" s="36" t="s">
        <v>10</v>
      </c>
      <c r="F137" s="7">
        <v>49817</v>
      </c>
      <c r="G137" s="11">
        <v>3.2150747E-2</v>
      </c>
      <c r="H137" s="7">
        <f t="shared" si="11"/>
        <v>1601.653763299</v>
      </c>
      <c r="I137" s="7">
        <f>1713.5*0.94</f>
        <v>1610.6899999999998</v>
      </c>
      <c r="J137" s="7">
        <f t="shared" si="12"/>
        <v>2579767.7000080659</v>
      </c>
      <c r="K137" s="18" t="s">
        <v>33</v>
      </c>
    </row>
    <row r="138" spans="1:11" s="22" customFormat="1" ht="15.75" customHeight="1" x14ac:dyDescent="0.3">
      <c r="A138" s="4">
        <v>44005</v>
      </c>
      <c r="B138" s="24" t="s">
        <v>36</v>
      </c>
      <c r="C138" s="35" t="s">
        <v>17</v>
      </c>
      <c r="D138" s="31" t="s">
        <v>37</v>
      </c>
      <c r="E138" s="36" t="s">
        <v>10</v>
      </c>
      <c r="F138" s="7">
        <v>33977</v>
      </c>
      <c r="G138" s="11">
        <v>3.2150747E-2</v>
      </c>
      <c r="H138" s="7">
        <f t="shared" si="11"/>
        <v>1092.3859308190001</v>
      </c>
      <c r="I138" s="7">
        <f>1768.9*0.94</f>
        <v>1662.7660000000001</v>
      </c>
      <c r="J138" s="7">
        <f t="shared" si="12"/>
        <v>1816382.1846441857</v>
      </c>
      <c r="K138" s="18" t="s">
        <v>33</v>
      </c>
    </row>
    <row r="139" spans="1:11" s="22" customFormat="1" ht="15.75" customHeight="1" x14ac:dyDescent="0.3">
      <c r="A139" s="4">
        <v>44026</v>
      </c>
      <c r="B139" s="24" t="s">
        <v>36</v>
      </c>
      <c r="C139" s="35" t="s">
        <v>17</v>
      </c>
      <c r="D139" s="31" t="s">
        <v>37</v>
      </c>
      <c r="E139" s="36" t="s">
        <v>10</v>
      </c>
      <c r="F139" s="7">
        <v>38796</v>
      </c>
      <c r="G139" s="11">
        <v>3.2150747E-2</v>
      </c>
      <c r="H139" s="7">
        <f t="shared" si="11"/>
        <v>1247.320380612</v>
      </c>
      <c r="I139" s="19">
        <f>1801.9*0.94</f>
        <v>1693.7860000000001</v>
      </c>
      <c r="J139" s="7">
        <f t="shared" si="12"/>
        <v>2112693.7981952773</v>
      </c>
      <c r="K139" s="18" t="s">
        <v>33</v>
      </c>
    </row>
    <row r="140" spans="1:11" s="22" customFormat="1" ht="15.75" customHeight="1" x14ac:dyDescent="0.3">
      <c r="A140" s="3">
        <v>44040</v>
      </c>
      <c r="B140" s="24" t="s">
        <v>36</v>
      </c>
      <c r="C140" s="35" t="s">
        <v>17</v>
      </c>
      <c r="D140" s="31" t="s">
        <v>37</v>
      </c>
      <c r="E140" s="36" t="s">
        <v>10</v>
      </c>
      <c r="F140" s="9">
        <v>29404</v>
      </c>
      <c r="G140" s="8">
        <v>3.2150747E-2</v>
      </c>
      <c r="H140" s="9">
        <f t="shared" si="11"/>
        <v>945.36056478800003</v>
      </c>
      <c r="I140" s="9">
        <f>1940.9*0.94</f>
        <v>1824.4459999999999</v>
      </c>
      <c r="J140" s="9">
        <f t="shared" si="12"/>
        <v>1724759.3009852073</v>
      </c>
      <c r="K140" s="18" t="s">
        <v>33</v>
      </c>
    </row>
    <row r="141" spans="1:11" s="22" customFormat="1" ht="15.75" customHeight="1" x14ac:dyDescent="0.3">
      <c r="A141" s="4">
        <v>44054</v>
      </c>
      <c r="B141" s="24" t="s">
        <v>36</v>
      </c>
      <c r="C141" s="35" t="s">
        <v>17</v>
      </c>
      <c r="D141" s="31" t="s">
        <v>37</v>
      </c>
      <c r="E141" s="36" t="s">
        <v>10</v>
      </c>
      <c r="F141" s="7">
        <v>37999</v>
      </c>
      <c r="G141" s="11">
        <v>3.2150747E-2</v>
      </c>
      <c r="H141" s="7">
        <f t="shared" si="11"/>
        <v>1221.6962352529999</v>
      </c>
      <c r="I141" s="7">
        <v>1876.8039999999999</v>
      </c>
      <c r="J141" s="7">
        <f t="shared" si="12"/>
        <v>2292884.3811077713</v>
      </c>
      <c r="K141" s="18" t="s">
        <v>33</v>
      </c>
    </row>
    <row r="142" spans="1:11" s="22" customFormat="1" ht="15.75" customHeight="1" x14ac:dyDescent="0.3">
      <c r="A142" s="4">
        <v>44068</v>
      </c>
      <c r="B142" s="24" t="s">
        <v>36</v>
      </c>
      <c r="C142" s="35" t="s">
        <v>17</v>
      </c>
      <c r="D142" s="31" t="s">
        <v>37</v>
      </c>
      <c r="E142" s="36" t="s">
        <v>10</v>
      </c>
      <c r="F142" s="7">
        <v>29707</v>
      </c>
      <c r="G142" s="11">
        <v>3.2150747E-2</v>
      </c>
      <c r="H142" s="7">
        <f t="shared" si="11"/>
        <v>955.10224112900005</v>
      </c>
      <c r="I142" s="7">
        <v>1809.923</v>
      </c>
      <c r="J142" s="7">
        <f t="shared" si="12"/>
        <v>1728661.5135709231</v>
      </c>
      <c r="K142" s="18" t="s">
        <v>33</v>
      </c>
    </row>
    <row r="143" spans="1:11" s="22" customFormat="1" ht="15.75" customHeight="1" x14ac:dyDescent="0.3">
      <c r="A143" s="4">
        <v>44089</v>
      </c>
      <c r="B143" s="24" t="s">
        <v>36</v>
      </c>
      <c r="C143" s="35" t="s">
        <v>17</v>
      </c>
      <c r="D143" s="31" t="s">
        <v>37</v>
      </c>
      <c r="E143" s="36" t="s">
        <v>10</v>
      </c>
      <c r="F143" s="7">
        <v>33158</v>
      </c>
      <c r="G143" s="11">
        <v>3.2150747E-2</v>
      </c>
      <c r="H143" s="7">
        <f t="shared" si="11"/>
        <v>1066.0544690260001</v>
      </c>
      <c r="I143" s="7">
        <v>1845.7369999999999</v>
      </c>
      <c r="J143" s="7">
        <f t="shared" si="12"/>
        <v>1967656.1774966421</v>
      </c>
      <c r="K143" s="18" t="s">
        <v>33</v>
      </c>
    </row>
    <row r="144" spans="1:11" s="22" customFormat="1" ht="15.75" customHeight="1" x14ac:dyDescent="0.3">
      <c r="A144" s="4">
        <v>44103</v>
      </c>
      <c r="B144" s="24" t="s">
        <v>36</v>
      </c>
      <c r="C144" s="35" t="s">
        <v>17</v>
      </c>
      <c r="D144" s="31" t="s">
        <v>37</v>
      </c>
      <c r="E144" s="36" t="s">
        <v>10</v>
      </c>
      <c r="F144" s="7">
        <v>27020</v>
      </c>
      <c r="G144" s="11">
        <v>3.2150747E-2</v>
      </c>
      <c r="H144" s="7">
        <f t="shared" si="11"/>
        <v>868.71318394000002</v>
      </c>
      <c r="I144" s="7">
        <v>1770.913</v>
      </c>
      <c r="J144" s="7">
        <f t="shared" si="12"/>
        <v>1538415.4707107372</v>
      </c>
      <c r="K144" s="18" t="s">
        <v>33</v>
      </c>
    </row>
    <row r="145" spans="1:11" s="22" customFormat="1" ht="15.75" customHeight="1" x14ac:dyDescent="0.3">
      <c r="A145" s="3">
        <v>44124</v>
      </c>
      <c r="B145" s="24" t="s">
        <v>36</v>
      </c>
      <c r="C145" s="35" t="s">
        <v>17</v>
      </c>
      <c r="D145" s="31" t="s">
        <v>37</v>
      </c>
      <c r="E145" s="36" t="s">
        <v>10</v>
      </c>
      <c r="F145" s="9">
        <v>29228</v>
      </c>
      <c r="G145" s="8">
        <v>3.2150747E-2</v>
      </c>
      <c r="H145" s="9">
        <f t="shared" si="11"/>
        <v>939.70203331599998</v>
      </c>
      <c r="I145" s="15">
        <v>1791.9689999999998</v>
      </c>
      <c r="J145" s="9">
        <f t="shared" si="12"/>
        <v>1683916.9129392391</v>
      </c>
      <c r="K145" s="18" t="s">
        <v>33</v>
      </c>
    </row>
    <row r="146" spans="1:11" s="22" customFormat="1" ht="15.75" customHeight="1" x14ac:dyDescent="0.3">
      <c r="A146" s="3">
        <v>44145</v>
      </c>
      <c r="B146" s="24" t="s">
        <v>36</v>
      </c>
      <c r="C146" s="35" t="s">
        <v>17</v>
      </c>
      <c r="D146" s="31" t="s">
        <v>37</v>
      </c>
      <c r="E146" s="36" t="s">
        <v>10</v>
      </c>
      <c r="F146" s="9">
        <v>31308</v>
      </c>
      <c r="G146" s="8">
        <v>3.2150747E-2</v>
      </c>
      <c r="H146" s="9">
        <f t="shared" si="11"/>
        <v>1006.575587076</v>
      </c>
      <c r="I146" s="15">
        <v>1765.9779999999998</v>
      </c>
      <c r="J146" s="9">
        <f t="shared" si="12"/>
        <v>1777590.3421133002</v>
      </c>
      <c r="K146" s="18" t="s">
        <v>33</v>
      </c>
    </row>
    <row r="147" spans="1:11" s="22" customFormat="1" ht="15.75" customHeight="1" x14ac:dyDescent="0.3">
      <c r="A147" s="3">
        <v>44159</v>
      </c>
      <c r="B147" s="24" t="s">
        <v>36</v>
      </c>
      <c r="C147" s="35" t="s">
        <v>17</v>
      </c>
      <c r="D147" s="31" t="s">
        <v>37</v>
      </c>
      <c r="E147" s="36" t="s">
        <v>10</v>
      </c>
      <c r="F147" s="9">
        <v>29337</v>
      </c>
      <c r="G147" s="8">
        <v>3.2150747E-2</v>
      </c>
      <c r="H147" s="9">
        <f t="shared" si="11"/>
        <v>943.20646473900001</v>
      </c>
      <c r="I147" s="13">
        <v>1709.0139999999999</v>
      </c>
      <c r="J147" s="9">
        <f t="shared" si="12"/>
        <v>1611953.0531294572</v>
      </c>
      <c r="K147" s="18" t="s">
        <v>33</v>
      </c>
    </row>
    <row r="148" spans="1:11" s="22" customFormat="1" ht="15.75" customHeight="1" x14ac:dyDescent="0.3">
      <c r="A148" s="3">
        <v>44173</v>
      </c>
      <c r="B148" s="24" t="s">
        <v>36</v>
      </c>
      <c r="C148" s="35" t="s">
        <v>17</v>
      </c>
      <c r="D148" s="31" t="s">
        <v>37</v>
      </c>
      <c r="E148" s="36" t="s">
        <v>10</v>
      </c>
      <c r="F148" s="9">
        <v>29283</v>
      </c>
      <c r="G148" s="8">
        <v>3.2150747E-2</v>
      </c>
      <c r="H148" s="9">
        <f t="shared" si="11"/>
        <v>941.47032440099997</v>
      </c>
      <c r="I148" s="9">
        <v>1756.06</v>
      </c>
      <c r="J148" s="9">
        <f t="shared" si="12"/>
        <v>1653278.37786762</v>
      </c>
      <c r="K148" s="18" t="s">
        <v>33</v>
      </c>
    </row>
  </sheetData>
  <sheetProtection algorithmName="SHA-512" hashValue="lTX1FwBWx5FsDRaw9PXrGRQdQl9J9BBHwM8aK9Trsp/ih7zPo4p2CwlVoOTM7KlsTn0zGZ3jhKUerCEDPZGDSg==" saltValue="dNMqZGoa8kwYX32g6+R4Jw==" spinCount="100000" sheet="1" formatCells="0" formatColumns="0" formatRows="0" insertColumns="0" insertRows="0" insertHyperlinks="0" deleteColumns="0" deleteRows="0" sort="0"/>
  <sortState xmlns:xlrd2="http://schemas.microsoft.com/office/spreadsheetml/2017/richdata2" ref="A5:K148">
    <sortCondition ref="B5:B148"/>
  </sortState>
  <mergeCells count="11">
    <mergeCell ref="A1:K1"/>
    <mergeCell ref="A2:K2"/>
    <mergeCell ref="A3:A4"/>
    <mergeCell ref="B3:B4"/>
    <mergeCell ref="C3:C4"/>
    <mergeCell ref="D3:D4"/>
    <mergeCell ref="E3:E4"/>
    <mergeCell ref="F3:H3"/>
    <mergeCell ref="I3:I4"/>
    <mergeCell ref="J3:J4"/>
    <mergeCell ref="K3:K4"/>
  </mergeCells>
  <pageMargins left="0.7" right="0.7" top="0.75" bottom="0.75" header="0.3" footer="0.3"/>
  <ignoredErrors>
    <ignoredError sqref="I8:I15 H9 H51 I97 J133 I137:I1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Proverbseight   Jones</dc:creator>
  <cp:lastModifiedBy>Guyana Gold Board Guyana Gold Board</cp:lastModifiedBy>
  <dcterms:created xsi:type="dcterms:W3CDTF">2025-07-25T19:01:51Z</dcterms:created>
  <dcterms:modified xsi:type="dcterms:W3CDTF">2025-09-04T18:10:22Z</dcterms:modified>
</cp:coreProperties>
</file>